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isiost\Desktop\"/>
    </mc:Choice>
  </mc:AlternateContent>
  <xr:revisionPtr revIDLastSave="0" documentId="13_ncr:1_{CBA18401-B3F4-4C33-9785-CFE16D65860E}" xr6:coauthVersionLast="36" xr6:coauthVersionMax="36" xr10:uidLastSave="{00000000-0000-0000-0000-000000000000}"/>
  <bookViews>
    <workbookView xWindow="0" yWindow="0" windowWidth="38400" windowHeight="16660" xr2:uid="{5FE37EFA-E47B-4277-B0C2-6A6EBA4F9684}"/>
  </bookViews>
  <sheets>
    <sheet name="3Q19 Tear Sheet " sheetId="1" r:id="rId1"/>
  </sheets>
  <externalReferences>
    <externalReference r:id="rId2"/>
  </externalReferences>
  <definedNames>
    <definedName name="Account">#REF!</definedName>
    <definedName name="CATEGORY">#REF!</definedName>
    <definedName name="CostCenter">#REF!</definedName>
    <definedName name="Month">#REF!</definedName>
    <definedName name="_xlnm.Print_Area" localSheetId="0">'3Q19 Tear Sheet '!$A$1:$AH$54</definedName>
    <definedName name="Produc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53" i="1" l="1"/>
  <c r="AC53" i="1"/>
  <c r="Y53" i="1"/>
  <c r="W53" i="1"/>
  <c r="AG53" i="1" s="1"/>
  <c r="AG52" i="1"/>
  <c r="AE52" i="1"/>
  <c r="AC52" i="1"/>
  <c r="W52" i="1"/>
  <c r="AG51" i="1"/>
  <c r="AE51" i="1"/>
  <c r="AC51" i="1"/>
  <c r="W51" i="1"/>
  <c r="AG50" i="1"/>
  <c r="AE50" i="1"/>
  <c r="AC50" i="1"/>
  <c r="W50" i="1"/>
  <c r="AG49" i="1"/>
  <c r="AE49" i="1"/>
  <c r="AC49" i="1"/>
  <c r="W49" i="1"/>
  <c r="AG47" i="1"/>
  <c r="AE47" i="1"/>
  <c r="AC47" i="1"/>
  <c r="AA47" i="1"/>
  <c r="S46" i="1"/>
  <c r="K46" i="1"/>
  <c r="C46" i="1"/>
  <c r="AE44" i="1"/>
  <c r="AC44" i="1"/>
  <c r="W44" i="1"/>
  <c r="AG44" i="1" s="1"/>
  <c r="AG43" i="1"/>
  <c r="AE43" i="1"/>
  <c r="AC43" i="1"/>
  <c r="W43" i="1"/>
  <c r="AE42" i="1"/>
  <c r="AC42" i="1"/>
  <c r="W42" i="1"/>
  <c r="AG42" i="1" s="1"/>
  <c r="AG41" i="1"/>
  <c r="AE41" i="1"/>
  <c r="AE39" i="1" s="1"/>
  <c r="AG39" i="1" s="1"/>
  <c r="AC41" i="1"/>
  <c r="W41" i="1"/>
  <c r="AE40" i="1"/>
  <c r="AC40" i="1"/>
  <c r="W40" i="1"/>
  <c r="AG40" i="1" s="1"/>
  <c r="AC39" i="1"/>
  <c r="W39" i="1"/>
  <c r="Y39" i="1" s="1"/>
  <c r="AG36" i="1"/>
  <c r="AE36" i="1"/>
  <c r="AC36" i="1"/>
  <c r="AC33" i="1" s="1"/>
  <c r="AE33" i="1" s="1"/>
  <c r="AG33" i="1" s="1"/>
  <c r="W36" i="1"/>
  <c r="AG35" i="1"/>
  <c r="AE35" i="1"/>
  <c r="AC35" i="1"/>
  <c r="W35" i="1"/>
  <c r="AG34" i="1"/>
  <c r="AE34" i="1"/>
  <c r="AC34" i="1"/>
  <c r="W34" i="1"/>
  <c r="W33" i="1"/>
  <c r="Y33" i="1" s="1"/>
  <c r="Y30" i="1"/>
  <c r="W30" i="1"/>
  <c r="W29" i="1"/>
  <c r="AG28" i="1"/>
  <c r="AE28" i="1"/>
  <c r="Y28" i="1"/>
  <c r="W28" i="1"/>
  <c r="Y27" i="1"/>
  <c r="W27" i="1"/>
  <c r="Y26" i="1"/>
  <c r="W26" i="1"/>
  <c r="AG23" i="1"/>
  <c r="AG30" i="1" s="1"/>
  <c r="Y23" i="1"/>
  <c r="W23" i="1"/>
  <c r="Q23" i="1"/>
  <c r="AG22" i="1"/>
  <c r="AE22" i="1"/>
  <c r="AC22" i="1"/>
  <c r="W22" i="1"/>
  <c r="AG21" i="1"/>
  <c r="AE21" i="1"/>
  <c r="AC21" i="1"/>
  <c r="AC28" i="1" s="1"/>
  <c r="W21" i="1"/>
  <c r="AG20" i="1"/>
  <c r="AG27" i="1" s="1"/>
  <c r="AE20" i="1"/>
  <c r="AE27" i="1" s="1"/>
  <c r="AC20" i="1"/>
  <c r="AC27" i="1" s="1"/>
  <c r="W20" i="1"/>
  <c r="AG19" i="1"/>
  <c r="AG26" i="1" s="1"/>
  <c r="AE19" i="1"/>
  <c r="AE23" i="1" s="1"/>
  <c r="AE30" i="1" s="1"/>
  <c r="AC19" i="1"/>
  <c r="AC23" i="1" s="1"/>
  <c r="AC30" i="1" s="1"/>
  <c r="W19" i="1"/>
  <c r="AG16" i="1"/>
  <c r="Y16" i="1"/>
  <c r="W16" i="1"/>
  <c r="Q16" i="1"/>
  <c r="AG15" i="1"/>
  <c r="AE15" i="1"/>
  <c r="AC15" i="1"/>
  <c r="W15" i="1"/>
  <c r="AG14" i="1"/>
  <c r="AE14" i="1"/>
  <c r="AC14" i="1"/>
  <c r="W14" i="1"/>
  <c r="AG13" i="1"/>
  <c r="AE13" i="1"/>
  <c r="AC13" i="1"/>
  <c r="W13" i="1"/>
  <c r="AG12" i="1"/>
  <c r="AE12" i="1"/>
  <c r="AE16" i="1" s="1"/>
  <c r="AC12" i="1"/>
  <c r="AC16" i="1" s="1"/>
  <c r="W12" i="1"/>
  <c r="AC26" i="1" l="1"/>
  <c r="AE26" i="1"/>
</calcChain>
</file>

<file path=xl/sharedStrings.xml><?xml version="1.0" encoding="utf-8"?>
<sst xmlns="http://schemas.openxmlformats.org/spreadsheetml/2006/main" count="64" uniqueCount="27">
  <si>
    <t>National Oilwell Varco, Inc.</t>
  </si>
  <si>
    <t>Proforma Selected Financial Data</t>
  </si>
  <si>
    <t>(In millions)</t>
  </si>
  <si>
    <t>Q1</t>
  </si>
  <si>
    <t>Q2</t>
  </si>
  <si>
    <t>Q3</t>
  </si>
  <si>
    <t>Q4</t>
  </si>
  <si>
    <t>Revenue:</t>
  </si>
  <si>
    <t xml:space="preserve">  Wellbore Technologies</t>
  </si>
  <si>
    <t xml:space="preserve">  Completion &amp; Production Solutions</t>
  </si>
  <si>
    <t xml:space="preserve">  Rig Technologies</t>
  </si>
  <si>
    <t xml:space="preserve">  Eliminations</t>
  </si>
  <si>
    <t xml:space="preserve">    Total</t>
  </si>
  <si>
    <t>Adjusted EBITDA:</t>
  </si>
  <si>
    <t xml:space="preserve">  Eliminations and corporate costs</t>
  </si>
  <si>
    <t>Adjusted EBITDA %:</t>
  </si>
  <si>
    <t xml:space="preserve">    NOV consolidated</t>
  </si>
  <si>
    <t>Completion &amp; Production Solutions:</t>
  </si>
  <si>
    <t xml:space="preserve">  Ending Backlog</t>
  </si>
  <si>
    <t xml:space="preserve">  Revenue out of backlog</t>
  </si>
  <si>
    <t xml:space="preserve">  Order Additions, net</t>
  </si>
  <si>
    <t xml:space="preserve">  FX Adjustment</t>
  </si>
  <si>
    <t>Rig Technologies:</t>
  </si>
  <si>
    <t xml:space="preserve">  Adoption of Revenue Recognition standard</t>
  </si>
  <si>
    <t xml:space="preserve">  Deductions from backlog</t>
  </si>
  <si>
    <t>Other items excluded from Adjusted EBITDA:</t>
  </si>
  <si>
    <t>9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</si>
</sst>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_);_(@_)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0.0%"/>
    <numFmt numFmtId="168" formatCode="_(&quot;$&quot;* #,##0_);_(&quot;$&quot;* \(#,##0\);_(&quot;$&quot;* &quot;-&quot;?_);_(@_)"/>
    <numFmt numFmtId="169" formatCode="_(&quot;$&quot;* #,##0.0_);_(&quot;$&quot;* \(#,##0.0\);_(&quot;$&quot;* &quot;-&quot;?_);_(@_)"/>
    <numFmt numFmtId="170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/>
    <xf numFmtId="0" fontId="2" fillId="0" borderId="1" xfId="2" applyFont="1" applyBorder="1"/>
    <xf numFmtId="0" fontId="2" fillId="0" borderId="4" xfId="2" applyFont="1" applyBorder="1"/>
    <xf numFmtId="0" fontId="2" fillId="0" borderId="6" xfId="2" applyFont="1" applyBorder="1"/>
    <xf numFmtId="0" fontId="2" fillId="0" borderId="0" xfId="2" applyFont="1" applyBorder="1"/>
    <xf numFmtId="0" fontId="2" fillId="0" borderId="7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6" xfId="2" quotePrefix="1" applyFont="1" applyBorder="1"/>
    <xf numFmtId="0" fontId="2" fillId="0" borderId="0" xfId="2" quotePrefix="1" applyFont="1" applyBorder="1"/>
    <xf numFmtId="0" fontId="2" fillId="0" borderId="9" xfId="2" quotePrefix="1" applyFont="1" applyBorder="1" applyAlignment="1">
      <alignment horizontal="center"/>
    </xf>
    <xf numFmtId="0" fontId="2" fillId="0" borderId="9" xfId="2" applyFont="1" applyBorder="1"/>
    <xf numFmtId="0" fontId="2" fillId="0" borderId="0" xfId="2" quotePrefix="1" applyFont="1" applyAlignment="1">
      <alignment horizontal="left"/>
    </xf>
    <xf numFmtId="164" fontId="2" fillId="0" borderId="0" xfId="2" applyNumberFormat="1" applyFont="1"/>
    <xf numFmtId="165" fontId="2" fillId="0" borderId="6" xfId="3" applyNumberFormat="1" applyFont="1" applyBorder="1"/>
    <xf numFmtId="165" fontId="2" fillId="0" borderId="0" xfId="3" applyNumberFormat="1" applyFont="1" applyBorder="1"/>
    <xf numFmtId="165" fontId="2" fillId="0" borderId="4" xfId="3" applyNumberFormat="1" applyFont="1" applyBorder="1"/>
    <xf numFmtId="165" fontId="2" fillId="0" borderId="9" xfId="3" applyNumberFormat="1" applyFont="1" applyBorder="1"/>
    <xf numFmtId="166" fontId="2" fillId="0" borderId="0" xfId="1" applyNumberFormat="1" applyFont="1"/>
    <xf numFmtId="164" fontId="2" fillId="0" borderId="6" xfId="3" applyNumberFormat="1" applyFont="1" applyBorder="1"/>
    <xf numFmtId="164" fontId="2" fillId="0" borderId="0" xfId="3" applyNumberFormat="1" applyFont="1" applyBorder="1"/>
    <xf numFmtId="164" fontId="2" fillId="0" borderId="4" xfId="2" applyNumberFormat="1" applyFont="1" applyBorder="1"/>
    <xf numFmtId="164" fontId="2" fillId="0" borderId="9" xfId="2" applyNumberFormat="1" applyFont="1" applyBorder="1"/>
    <xf numFmtId="164" fontId="2" fillId="0" borderId="6" xfId="2" applyNumberFormat="1" applyFont="1" applyBorder="1"/>
    <xf numFmtId="164" fontId="2" fillId="0" borderId="0" xfId="2" applyNumberFormat="1" applyFont="1" applyBorder="1"/>
    <xf numFmtId="165" fontId="2" fillId="0" borderId="0" xfId="3" applyNumberFormat="1" applyFont="1"/>
    <xf numFmtId="164" fontId="2" fillId="0" borderId="7" xfId="3" applyNumberFormat="1" applyFont="1" applyBorder="1"/>
    <xf numFmtId="164" fontId="2" fillId="0" borderId="1" xfId="3" applyNumberFormat="1" applyFont="1" applyBorder="1"/>
    <xf numFmtId="164" fontId="2" fillId="0" borderId="8" xfId="2" applyNumberFormat="1" applyFont="1" applyBorder="1"/>
    <xf numFmtId="164" fontId="2" fillId="0" borderId="7" xfId="2" applyNumberFormat="1" applyFont="1" applyBorder="1"/>
    <xf numFmtId="164" fontId="2" fillId="0" borderId="1" xfId="2" applyNumberFormat="1" applyFont="1" applyBorder="1"/>
    <xf numFmtId="167" fontId="2" fillId="0" borderId="6" xfId="4" applyNumberFormat="1" applyFont="1" applyBorder="1"/>
    <xf numFmtId="167" fontId="2" fillId="0" borderId="0" xfId="4" applyNumberFormat="1" applyFont="1" applyBorder="1"/>
    <xf numFmtId="167" fontId="2" fillId="0" borderId="9" xfId="4" applyNumberFormat="1" applyFont="1" applyBorder="1"/>
    <xf numFmtId="167" fontId="2" fillId="0" borderId="0" xfId="4" applyNumberFormat="1" applyFont="1"/>
    <xf numFmtId="167" fontId="2" fillId="0" borderId="4" xfId="4" applyNumberFormat="1" applyFont="1" applyBorder="1"/>
    <xf numFmtId="43" fontId="2" fillId="0" borderId="6" xfId="5" applyFont="1" applyBorder="1"/>
    <xf numFmtId="43" fontId="2" fillId="0" borderId="0" xfId="5" applyFont="1" applyBorder="1"/>
    <xf numFmtId="43" fontId="2" fillId="0" borderId="9" xfId="5" applyFont="1" applyBorder="1"/>
    <xf numFmtId="0" fontId="2" fillId="0" borderId="10" xfId="2" applyFont="1" applyBorder="1"/>
    <xf numFmtId="0" fontId="2" fillId="0" borderId="11" xfId="2" applyFont="1" applyBorder="1"/>
    <xf numFmtId="0" fontId="2" fillId="0" borderId="12" xfId="2" applyFont="1" applyBorder="1"/>
    <xf numFmtId="0" fontId="2" fillId="0" borderId="13" xfId="2" applyFont="1" applyBorder="1"/>
    <xf numFmtId="0" fontId="2" fillId="0" borderId="14" xfId="2" applyFont="1" applyBorder="1"/>
    <xf numFmtId="0" fontId="2" fillId="0" borderId="15" xfId="2" applyFont="1" applyBorder="1"/>
    <xf numFmtId="168" fontId="2" fillId="0" borderId="0" xfId="2" applyNumberFormat="1" applyFont="1" applyBorder="1"/>
    <xf numFmtId="168" fontId="2" fillId="0" borderId="6" xfId="2" applyNumberFormat="1" applyFont="1" applyBorder="1"/>
    <xf numFmtId="168" fontId="2" fillId="0" borderId="4" xfId="2" applyNumberFormat="1" applyFont="1" applyBorder="1"/>
    <xf numFmtId="168" fontId="2" fillId="0" borderId="9" xfId="2" applyNumberFormat="1" applyFont="1" applyBorder="1"/>
    <xf numFmtId="169" fontId="2" fillId="0" borderId="0" xfId="2" applyNumberFormat="1" applyFont="1"/>
    <xf numFmtId="44" fontId="2" fillId="0" borderId="0" xfId="2" applyNumberFormat="1" applyFont="1"/>
    <xf numFmtId="0" fontId="2" fillId="0" borderId="16" xfId="2" quotePrefix="1" applyFont="1" applyBorder="1" applyAlignment="1">
      <alignment horizontal="left"/>
    </xf>
    <xf numFmtId="168" fontId="4" fillId="0" borderId="1" xfId="2" applyNumberFormat="1" applyFont="1" applyBorder="1" applyAlignment="1">
      <alignment horizontal="left"/>
    </xf>
    <xf numFmtId="168" fontId="2" fillId="0" borderId="7" xfId="2" applyNumberFormat="1" applyFont="1" applyBorder="1"/>
    <xf numFmtId="168" fontId="2" fillId="0" borderId="1" xfId="2" applyNumberFormat="1" applyFont="1" applyBorder="1"/>
    <xf numFmtId="168" fontId="4" fillId="0" borderId="17" xfId="2" applyNumberFormat="1" applyFont="1" applyBorder="1" applyAlignment="1">
      <alignment horizontal="left"/>
    </xf>
    <xf numFmtId="168" fontId="2" fillId="0" borderId="8" xfId="2" applyNumberFormat="1" applyFont="1" applyBorder="1"/>
    <xf numFmtId="168" fontId="4" fillId="0" borderId="7" xfId="2" applyNumberFormat="1" applyFont="1" applyBorder="1" applyAlignment="1">
      <alignment horizontal="left"/>
    </xf>
    <xf numFmtId="168" fontId="2" fillId="0" borderId="4" xfId="2" quotePrefix="1" applyNumberFormat="1" applyFont="1" applyBorder="1"/>
    <xf numFmtId="168" fontId="2" fillId="0" borderId="0" xfId="2" quotePrefix="1" applyNumberFormat="1" applyFont="1" applyBorder="1"/>
    <xf numFmtId="168" fontId="2" fillId="0" borderId="0" xfId="2" applyNumberFormat="1" applyFont="1"/>
    <xf numFmtId="43" fontId="2" fillId="0" borderId="0" xfId="2" applyNumberFormat="1" applyFont="1" applyBorder="1"/>
    <xf numFmtId="170" fontId="2" fillId="0" borderId="0" xfId="2" applyNumberFormat="1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5" xfId="2" applyFont="1" applyBorder="1"/>
    <xf numFmtId="0" fontId="2" fillId="0" borderId="3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165" fontId="2" fillId="0" borderId="7" xfId="3" applyNumberFormat="1" applyFont="1" applyBorder="1"/>
    <xf numFmtId="165" fontId="2" fillId="0" borderId="1" xfId="3" applyNumberFormat="1" applyFont="1" applyBorder="1"/>
    <xf numFmtId="165" fontId="2" fillId="0" borderId="8" xfId="3" applyNumberFormat="1" applyFont="1" applyBorder="1"/>
    <xf numFmtId="0" fontId="2" fillId="0" borderId="0" xfId="2" quotePrefix="1" applyFont="1"/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quotePrefix="1" applyFont="1" applyAlignment="1">
      <alignment horizontal="center"/>
    </xf>
  </cellXfs>
  <cellStyles count="6">
    <cellStyle name="Comma" xfId="1" builtinId="3"/>
    <cellStyle name="Comma 2" xfId="5" xr:uid="{8F1DBE17-2B92-4DA0-9FAA-0C903D53D872}"/>
    <cellStyle name="Currency 2" xfId="3" xr:uid="{F333A6F2-48FD-4A89-B64A-FE5AC9C84091}"/>
    <cellStyle name="Normal" xfId="0" builtinId="0"/>
    <cellStyle name="Normal 2" xfId="2" xr:uid="{B776CDBD-857E-4366-AA0A-D641B98832EB}"/>
    <cellStyle name="Percent 2" xfId="4" xr:uid="{84329883-2729-4F72-A850-E76AB44EE9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erreja/National%20Oilwell%20Varco/Finance%20Management%20Private%20Site%20-%20SEC%20Reporting/Earnings%20Release/2019/Q3/ER%20Files/Q3%202019%20ER%20Workbook%201909%2001%20Post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ER"/>
      <sheetName val="BS ER"/>
      <sheetName val="EBITDA"/>
      <sheetName val="CFS"/>
      <sheetName val="TearSheet"/>
      <sheetName val="TSforweb"/>
      <sheetName val="HFM"/>
      <sheetName val="RV"/>
      <sheetName val="ISM18"/>
      <sheetName val="IST19"/>
      <sheetName val="ISM19"/>
      <sheetName val="OP"/>
      <sheetName val="BST19"/>
      <sheetName val="BSM19"/>
      <sheetName val="SOS"/>
      <sheetName val="OI&amp;DA"/>
      <sheetName val="Rollforward"/>
      <sheetName val="==&gt;"/>
      <sheetName val="IS.2 (3)"/>
      <sheetName val="ISPFr17"/>
      <sheetName val="ISSECr17"/>
      <sheetName val="ISPFr"/>
      <sheetName val="ISSECr"/>
      <sheetName val="EBITDAPFr"/>
      <sheetName val="BS (2)"/>
      <sheetName val="IS.2 (2)"/>
      <sheetName val="IS.2"/>
      <sheetName val="EPS"/>
      <sheetName val="EBITDA.1"/>
      <sheetName val="EBITDAPFr17"/>
      <sheetName val="ISr16"/>
      <sheetName val="ISPFr16"/>
      <sheetName val="ISSECr16"/>
      <sheetName val="EBITDAPFr16"/>
      <sheetName val="ISr15"/>
      <sheetName val="ISPFr15"/>
      <sheetName val="ISSECr15"/>
      <sheetName val="EBITDAPFr15"/>
      <sheetName val="ISr14"/>
      <sheetName val="ISPFr14"/>
      <sheetName val="ISSECr14"/>
      <sheetName val="EBITDAPFr14"/>
      <sheetName val="ISr13"/>
      <sheetName val="ISPFr13"/>
      <sheetName val="ISSECr13"/>
      <sheetName val="EBITDAPFr13"/>
      <sheetName val="ISr12"/>
      <sheetName val="ISPFr12"/>
      <sheetName val="ISSECr12"/>
      <sheetName val="EBITDAPFr12"/>
      <sheetName val="ISr11"/>
      <sheetName val="ISPFr11"/>
      <sheetName val="ISSECr11"/>
      <sheetName val="EBITDAPFr11"/>
      <sheetName val="ISr10"/>
      <sheetName val="ISPFr10"/>
      <sheetName val="ISSECr10"/>
      <sheetName val="EBITDAPFr10"/>
      <sheetName val="ISr09"/>
      <sheetName val="ISPFr09"/>
      <sheetName val="ISSECr09"/>
      <sheetName val="EBITDAPFr09"/>
      <sheetName val="ISr08"/>
      <sheetName val="ISPFr08"/>
      <sheetName val="ISSECr08"/>
      <sheetName val="EBITDAPFr08"/>
      <sheetName val="ISr07"/>
      <sheetName val="ISPFr07"/>
      <sheetName val="EBITDAPFr07"/>
      <sheetName val="ISr06"/>
      <sheetName val="ISPFr06"/>
      <sheetName val="EBITDAPFr06"/>
      <sheetName val="ISr05"/>
      <sheetName val="ISPFr05"/>
      <sheetName val="EBITDAPFr05"/>
      <sheetName val="ISr04"/>
      <sheetName val="ISPFr04"/>
      <sheetName val="Sheet3"/>
      <sheetName val="IS Act05"/>
      <sheetName val="IS PF05"/>
      <sheetName val="IS Act06"/>
      <sheetName val="IS PF06"/>
      <sheetName val="SOExp"/>
    </sheetNames>
    <sheetDataSet>
      <sheetData sheetId="0"/>
      <sheetData sheetId="1"/>
      <sheetData sheetId="2"/>
      <sheetData sheetId="3"/>
      <sheetData sheetId="4">
        <row r="12">
          <cell r="W12">
            <v>793</v>
          </cell>
        </row>
        <row r="13">
          <cell r="W13">
            <v>728</v>
          </cell>
        </row>
        <row r="14">
          <cell r="W14">
            <v>649</v>
          </cell>
        </row>
        <row r="15">
          <cell r="W15">
            <v>-44</v>
          </cell>
        </row>
        <row r="16">
          <cell r="W16">
            <v>2126</v>
          </cell>
        </row>
        <row r="19">
          <cell r="W19">
            <v>133</v>
          </cell>
        </row>
        <row r="20">
          <cell r="W20">
            <v>82</v>
          </cell>
        </row>
        <row r="21">
          <cell r="W21">
            <v>105</v>
          </cell>
        </row>
        <row r="22">
          <cell r="W22">
            <v>-58</v>
          </cell>
        </row>
        <row r="23">
          <cell r="W23">
            <v>262</v>
          </cell>
        </row>
        <row r="26">
          <cell r="W26">
            <v>0.16771752837326609</v>
          </cell>
        </row>
        <row r="27">
          <cell r="W27">
            <v>0.11263736263736264</v>
          </cell>
        </row>
        <row r="28">
          <cell r="W28">
            <v>0.16178736517719569</v>
          </cell>
        </row>
        <row r="29">
          <cell r="W29">
            <v>0</v>
          </cell>
        </row>
        <row r="30">
          <cell r="W30">
            <v>0.12323612417685795</v>
          </cell>
        </row>
        <row r="33">
          <cell r="W33">
            <v>1298</v>
          </cell>
        </row>
        <row r="34">
          <cell r="W34">
            <v>431</v>
          </cell>
        </row>
        <row r="35">
          <cell r="W35">
            <v>535</v>
          </cell>
        </row>
        <row r="36">
          <cell r="W36">
            <v>-21</v>
          </cell>
        </row>
        <row r="39">
          <cell r="W39">
            <v>3143</v>
          </cell>
        </row>
        <row r="40">
          <cell r="W40">
            <v>0</v>
          </cell>
        </row>
        <row r="41">
          <cell r="W41">
            <v>246</v>
          </cell>
        </row>
        <row r="42">
          <cell r="W42">
            <v>221</v>
          </cell>
        </row>
        <row r="43">
          <cell r="W43">
            <v>0</v>
          </cell>
        </row>
        <row r="44">
          <cell r="W44">
            <v>0</v>
          </cell>
        </row>
        <row r="49">
          <cell r="W49">
            <v>41</v>
          </cell>
        </row>
        <row r="50">
          <cell r="W50">
            <v>79</v>
          </cell>
        </row>
        <row r="51">
          <cell r="W51">
            <v>194</v>
          </cell>
        </row>
        <row r="52">
          <cell r="W52">
            <v>0</v>
          </cell>
        </row>
        <row r="53">
          <cell r="W53">
            <v>314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E808-C96F-4428-9198-0CE5F45B2769}">
  <sheetPr>
    <pageSetUpPr fitToPage="1"/>
  </sheetPr>
  <dimension ref="A1:AN55"/>
  <sheetViews>
    <sheetView tabSelected="1" zoomScaleNormal="100" workbookViewId="0">
      <selection activeCell="A18" sqref="A18"/>
    </sheetView>
  </sheetViews>
  <sheetFormatPr defaultColWidth="9.1796875" defaultRowHeight="13" x14ac:dyDescent="0.3"/>
  <cols>
    <col min="1" max="1" width="46.36328125" style="1" bestFit="1" customWidth="1"/>
    <col min="2" max="2" width="2.7265625" style="1" customWidth="1"/>
    <col min="3" max="3" width="8.7265625" style="1" customWidth="1"/>
    <col min="4" max="4" width="2.7265625" style="1" customWidth="1"/>
    <col min="5" max="5" width="8.7265625" style="1" customWidth="1"/>
    <col min="6" max="6" width="2.7265625" style="1" customWidth="1"/>
    <col min="7" max="7" width="8.7265625" style="1" customWidth="1"/>
    <col min="8" max="8" width="2.7265625" style="1" customWidth="1"/>
    <col min="9" max="9" width="8.7265625" style="1" customWidth="1"/>
    <col min="10" max="10" width="2.7265625" style="1" customWidth="1"/>
    <col min="11" max="11" width="8.7265625" style="1" customWidth="1"/>
    <col min="12" max="12" width="2.7265625" style="1" customWidth="1"/>
    <col min="13" max="13" width="8.7265625" style="1" customWidth="1"/>
    <col min="14" max="14" width="2.7265625" style="1" customWidth="1"/>
    <col min="15" max="15" width="8.7265625" style="1" customWidth="1"/>
    <col min="16" max="16" width="2.7265625" style="1" customWidth="1"/>
    <col min="17" max="17" width="8.7265625" style="1" customWidth="1"/>
    <col min="18" max="18" width="2.7265625" style="1" customWidth="1"/>
    <col min="19" max="19" width="8.7265625" style="1" customWidth="1"/>
    <col min="20" max="20" width="2.7265625" style="1" customWidth="1"/>
    <col min="21" max="21" width="8.7265625" style="1" customWidth="1"/>
    <col min="22" max="22" width="2.7265625" style="1" customWidth="1"/>
    <col min="23" max="23" width="8.7265625" style="1" customWidth="1"/>
    <col min="24" max="24" width="2.7265625" style="1" hidden="1" customWidth="1"/>
    <col min="25" max="25" width="8.7265625" style="1" hidden="1" customWidth="1"/>
    <col min="26" max="26" width="2.7265625" style="1" customWidth="1"/>
    <col min="27" max="27" width="9.1796875" style="1" bestFit="1" customWidth="1"/>
    <col min="28" max="28" width="2.7265625" style="1" customWidth="1"/>
    <col min="29" max="29" width="9.6328125" style="1" customWidth="1"/>
    <col min="30" max="30" width="2.7265625" style="1" customWidth="1"/>
    <col min="31" max="31" width="8.7265625" style="1" bestFit="1" customWidth="1"/>
    <col min="32" max="32" width="2.7265625" style="1" customWidth="1"/>
    <col min="33" max="33" width="9" style="1" customWidth="1"/>
    <col min="34" max="34" width="1.7265625" style="1" customWidth="1"/>
    <col min="35" max="35" width="13.36328125" style="1" bestFit="1" customWidth="1"/>
    <col min="36" max="36" width="12.81640625" style="1" bestFit="1" customWidth="1"/>
    <col min="37" max="37" width="12.26953125" style="1" bestFit="1" customWidth="1"/>
    <col min="38" max="38" width="12.81640625" style="1" bestFit="1" customWidth="1"/>
    <col min="39" max="16384" width="9.1796875" style="1"/>
  </cols>
  <sheetData>
    <row r="1" spans="1:37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7" x14ac:dyDescent="0.3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7" x14ac:dyDescent="0.3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4" spans="1:37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7" x14ac:dyDescent="0.3">
      <c r="A5" s="4"/>
    </row>
    <row r="7" spans="1:37" x14ac:dyDescent="0.3">
      <c r="AA7" s="5"/>
      <c r="AB7" s="5"/>
      <c r="AC7" s="5"/>
      <c r="AD7" s="5"/>
      <c r="AE7" s="5"/>
      <c r="AF7" s="5"/>
      <c r="AG7" s="5"/>
    </row>
    <row r="8" spans="1:37" ht="15.75" customHeight="1" x14ac:dyDescent="0.3">
      <c r="C8" s="78">
        <v>2017</v>
      </c>
      <c r="D8" s="79"/>
      <c r="E8" s="79"/>
      <c r="F8" s="79"/>
      <c r="G8" s="79"/>
      <c r="H8" s="79"/>
      <c r="I8" s="79"/>
      <c r="J8" s="6"/>
      <c r="K8" s="79">
        <v>2018</v>
      </c>
      <c r="L8" s="79"/>
      <c r="M8" s="79"/>
      <c r="N8" s="79"/>
      <c r="O8" s="79"/>
      <c r="P8" s="79"/>
      <c r="Q8" s="80"/>
      <c r="R8" s="6"/>
      <c r="S8" s="79">
        <v>2019</v>
      </c>
      <c r="T8" s="79"/>
      <c r="U8" s="79"/>
      <c r="V8" s="79"/>
      <c r="W8" s="79"/>
      <c r="X8" s="79"/>
      <c r="Y8" s="80"/>
      <c r="Z8" s="7"/>
      <c r="AA8" s="78"/>
      <c r="AB8" s="79"/>
      <c r="AC8" s="79"/>
      <c r="AD8" s="79"/>
      <c r="AE8" s="79"/>
      <c r="AF8" s="79"/>
      <c r="AG8" s="80"/>
      <c r="AH8" s="8"/>
    </row>
    <row r="9" spans="1:37" x14ac:dyDescent="0.3">
      <c r="C9" s="9" t="s">
        <v>3</v>
      </c>
      <c r="D9" s="10"/>
      <c r="E9" s="11" t="s">
        <v>4</v>
      </c>
      <c r="F9" s="10"/>
      <c r="G9" s="11" t="s">
        <v>5</v>
      </c>
      <c r="H9" s="10"/>
      <c r="I9" s="11" t="s">
        <v>6</v>
      </c>
      <c r="J9" s="6"/>
      <c r="K9" s="11" t="s">
        <v>3</v>
      </c>
      <c r="L9" s="10"/>
      <c r="M9" s="11" t="s">
        <v>4</v>
      </c>
      <c r="N9" s="10"/>
      <c r="O9" s="11" t="s">
        <v>5</v>
      </c>
      <c r="P9" s="10"/>
      <c r="Q9" s="11" t="s">
        <v>6</v>
      </c>
      <c r="R9" s="6"/>
      <c r="S9" s="11" t="s">
        <v>3</v>
      </c>
      <c r="T9" s="10"/>
      <c r="U9" s="11" t="s">
        <v>4</v>
      </c>
      <c r="V9" s="10"/>
      <c r="W9" s="11" t="s">
        <v>5</v>
      </c>
      <c r="X9" s="10"/>
      <c r="Y9" s="11" t="s">
        <v>6</v>
      </c>
      <c r="Z9" s="7"/>
      <c r="AA9" s="9">
        <v>2016</v>
      </c>
      <c r="AB9" s="8"/>
      <c r="AC9" s="11">
        <v>2017</v>
      </c>
      <c r="AD9" s="8"/>
      <c r="AE9" s="11">
        <v>2018</v>
      </c>
      <c r="AF9" s="8"/>
      <c r="AG9" s="12">
        <v>2019</v>
      </c>
      <c r="AH9" s="8"/>
    </row>
    <row r="10" spans="1:37" x14ac:dyDescent="0.3">
      <c r="C10" s="7"/>
      <c r="D10" s="8"/>
      <c r="E10" s="8"/>
      <c r="F10" s="8"/>
      <c r="G10" s="8"/>
      <c r="H10" s="8"/>
      <c r="I10" s="8"/>
      <c r="J10" s="6"/>
      <c r="K10" s="8"/>
      <c r="L10" s="8"/>
      <c r="M10" s="8"/>
      <c r="N10" s="8"/>
      <c r="O10" s="8"/>
      <c r="P10" s="8"/>
      <c r="Q10" s="8"/>
      <c r="R10" s="6"/>
      <c r="S10" s="8"/>
      <c r="T10" s="8"/>
      <c r="U10" s="8"/>
      <c r="V10" s="8"/>
      <c r="W10" s="8"/>
      <c r="X10" s="8"/>
      <c r="Y10" s="8"/>
      <c r="Z10" s="7"/>
      <c r="AA10" s="13"/>
      <c r="AB10" s="8"/>
      <c r="AC10" s="14"/>
      <c r="AD10" s="8"/>
      <c r="AE10" s="14"/>
      <c r="AF10" s="8"/>
      <c r="AG10" s="15" t="s">
        <v>26</v>
      </c>
      <c r="AH10" s="8"/>
    </row>
    <row r="11" spans="1:37" x14ac:dyDescent="0.3">
      <c r="A11" s="1" t="s">
        <v>7</v>
      </c>
      <c r="C11" s="7"/>
      <c r="D11" s="8"/>
      <c r="E11" s="8"/>
      <c r="F11" s="8"/>
      <c r="G11" s="8"/>
      <c r="H11" s="8"/>
      <c r="I11" s="8"/>
      <c r="J11" s="6"/>
      <c r="K11" s="8"/>
      <c r="L11" s="8"/>
      <c r="M11" s="8"/>
      <c r="N11" s="8"/>
      <c r="O11" s="8"/>
      <c r="P11" s="8"/>
      <c r="Q11" s="8"/>
      <c r="R11" s="6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16"/>
      <c r="AH11" s="8"/>
    </row>
    <row r="12" spans="1:37" x14ac:dyDescent="0.3">
      <c r="A12" s="17" t="s">
        <v>8</v>
      </c>
      <c r="B12" s="18"/>
      <c r="C12" s="19">
        <v>555</v>
      </c>
      <c r="D12" s="20"/>
      <c r="E12" s="20">
        <v>614</v>
      </c>
      <c r="F12" s="20"/>
      <c r="G12" s="20">
        <v>693</v>
      </c>
      <c r="H12" s="20"/>
      <c r="I12" s="20">
        <v>715</v>
      </c>
      <c r="J12" s="21"/>
      <c r="K12" s="20">
        <v>711</v>
      </c>
      <c r="L12" s="20"/>
      <c r="M12" s="20">
        <v>793</v>
      </c>
      <c r="N12" s="20"/>
      <c r="O12" s="20">
        <v>847</v>
      </c>
      <c r="P12" s="20"/>
      <c r="Q12" s="20">
        <v>884</v>
      </c>
      <c r="R12" s="21"/>
      <c r="S12" s="20">
        <v>807</v>
      </c>
      <c r="T12" s="20"/>
      <c r="U12" s="20">
        <v>850</v>
      </c>
      <c r="V12" s="20"/>
      <c r="W12" s="22">
        <f>+[1]TearSheet!W12</f>
        <v>793</v>
      </c>
      <c r="X12" s="20"/>
      <c r="Y12" s="22">
        <v>0</v>
      </c>
      <c r="Z12" s="19"/>
      <c r="AA12" s="19">
        <v>2199</v>
      </c>
      <c r="AB12" s="8"/>
      <c r="AC12" s="20">
        <f>SUM(C12:I12)</f>
        <v>2577</v>
      </c>
      <c r="AD12" s="8"/>
      <c r="AE12" s="20">
        <f>SUM(K12:Q12)</f>
        <v>3235</v>
      </c>
      <c r="AF12" s="8"/>
      <c r="AG12" s="22">
        <f>SUM(S12:Y12)</f>
        <v>2450</v>
      </c>
      <c r="AH12" s="8"/>
      <c r="AJ12" s="23"/>
      <c r="AK12" s="3"/>
    </row>
    <row r="13" spans="1:37" x14ac:dyDescent="0.3">
      <c r="A13" s="17" t="s">
        <v>9</v>
      </c>
      <c r="B13" s="18"/>
      <c r="C13" s="24">
        <v>648</v>
      </c>
      <c r="D13" s="25"/>
      <c r="E13" s="25">
        <v>652</v>
      </c>
      <c r="F13" s="25"/>
      <c r="G13" s="25">
        <v>682</v>
      </c>
      <c r="H13" s="25"/>
      <c r="I13" s="25">
        <v>690</v>
      </c>
      <c r="J13" s="26"/>
      <c r="K13" s="25">
        <v>670</v>
      </c>
      <c r="L13" s="25"/>
      <c r="M13" s="25">
        <v>738</v>
      </c>
      <c r="N13" s="25"/>
      <c r="O13" s="25">
        <v>735</v>
      </c>
      <c r="P13" s="25"/>
      <c r="Q13" s="25">
        <v>788</v>
      </c>
      <c r="R13" s="26"/>
      <c r="S13" s="25">
        <v>581</v>
      </c>
      <c r="T13" s="25"/>
      <c r="U13" s="25">
        <v>663</v>
      </c>
      <c r="V13" s="25"/>
      <c r="W13" s="27">
        <f>+[1]TearSheet!W13</f>
        <v>728</v>
      </c>
      <c r="X13" s="25"/>
      <c r="Y13" s="27">
        <v>0</v>
      </c>
      <c r="Z13" s="28"/>
      <c r="AA13" s="28">
        <v>2241</v>
      </c>
      <c r="AB13" s="8"/>
      <c r="AC13" s="29">
        <f>SUM(C13:I13)</f>
        <v>2672</v>
      </c>
      <c r="AD13" s="8"/>
      <c r="AE13" s="29">
        <f t="shared" ref="AE13:AE15" si="0">SUM(K13:Q13)</f>
        <v>2931</v>
      </c>
      <c r="AF13" s="8"/>
      <c r="AG13" s="27">
        <f>SUM(S13:Y13)</f>
        <v>1972</v>
      </c>
      <c r="AH13" s="8"/>
      <c r="AJ13" s="23"/>
    </row>
    <row r="14" spans="1:37" x14ac:dyDescent="0.3">
      <c r="A14" s="1" t="s">
        <v>10</v>
      </c>
      <c r="B14" s="30"/>
      <c r="C14" s="24">
        <v>582</v>
      </c>
      <c r="D14" s="25"/>
      <c r="E14" s="25">
        <v>546</v>
      </c>
      <c r="F14" s="25"/>
      <c r="G14" s="25">
        <v>510</v>
      </c>
      <c r="H14" s="25"/>
      <c r="I14" s="25">
        <v>614</v>
      </c>
      <c r="J14" s="26"/>
      <c r="K14" s="25">
        <v>483</v>
      </c>
      <c r="L14" s="25"/>
      <c r="M14" s="25">
        <v>651</v>
      </c>
      <c r="N14" s="25"/>
      <c r="O14" s="25">
        <v>637</v>
      </c>
      <c r="P14" s="25"/>
      <c r="Q14" s="25">
        <v>804</v>
      </c>
      <c r="R14" s="26"/>
      <c r="S14" s="25">
        <v>603</v>
      </c>
      <c r="T14" s="25"/>
      <c r="U14" s="25">
        <v>671</v>
      </c>
      <c r="V14" s="25"/>
      <c r="W14" s="27">
        <f>+[1]TearSheet!W14</f>
        <v>649</v>
      </c>
      <c r="X14" s="25"/>
      <c r="Y14" s="27">
        <v>0</v>
      </c>
      <c r="Z14" s="28"/>
      <c r="AA14" s="28">
        <v>3110</v>
      </c>
      <c r="AB14" s="8"/>
      <c r="AC14" s="29">
        <f>SUM(C14:I14)</f>
        <v>2252</v>
      </c>
      <c r="AD14" s="8"/>
      <c r="AE14" s="29">
        <f t="shared" si="0"/>
        <v>2575</v>
      </c>
      <c r="AF14" s="8"/>
      <c r="AG14" s="27">
        <f>SUM(S14:Y14)</f>
        <v>1923</v>
      </c>
      <c r="AH14" s="8"/>
      <c r="AJ14" s="23"/>
    </row>
    <row r="15" spans="1:37" x14ac:dyDescent="0.3">
      <c r="A15" s="17" t="s">
        <v>11</v>
      </c>
      <c r="B15" s="18"/>
      <c r="C15" s="31">
        <v>-44</v>
      </c>
      <c r="D15" s="25"/>
      <c r="E15" s="32">
        <v>-53</v>
      </c>
      <c r="F15" s="25"/>
      <c r="G15" s="32">
        <v>-50</v>
      </c>
      <c r="H15" s="25"/>
      <c r="I15" s="32">
        <v>-50</v>
      </c>
      <c r="J15" s="26"/>
      <c r="K15" s="32">
        <v>-69</v>
      </c>
      <c r="L15" s="25"/>
      <c r="M15" s="32">
        <v>-76</v>
      </c>
      <c r="N15" s="25"/>
      <c r="O15" s="32">
        <v>-65</v>
      </c>
      <c r="P15" s="25"/>
      <c r="Q15" s="32">
        <v>-78</v>
      </c>
      <c r="R15" s="26"/>
      <c r="S15" s="31">
        <v>-51</v>
      </c>
      <c r="T15" s="25"/>
      <c r="U15" s="32">
        <v>-52</v>
      </c>
      <c r="V15" s="25"/>
      <c r="W15" s="33">
        <f>+[1]TearSheet!W15</f>
        <v>-44</v>
      </c>
      <c r="X15" s="25"/>
      <c r="Y15" s="33">
        <v>0</v>
      </c>
      <c r="Z15" s="28"/>
      <c r="AA15" s="34">
        <v>-299</v>
      </c>
      <c r="AB15" s="8"/>
      <c r="AC15" s="35">
        <f>SUM(C15:I15)</f>
        <v>-197</v>
      </c>
      <c r="AD15" s="8"/>
      <c r="AE15" s="35">
        <f t="shared" si="0"/>
        <v>-288</v>
      </c>
      <c r="AF15" s="8"/>
      <c r="AG15" s="33">
        <f>SUM(S15:Y15)</f>
        <v>-147</v>
      </c>
      <c r="AH15" s="8"/>
      <c r="AJ15" s="23"/>
    </row>
    <row r="16" spans="1:37" x14ac:dyDescent="0.3">
      <c r="A16" s="17" t="s">
        <v>12</v>
      </c>
      <c r="B16" s="30"/>
      <c r="C16" s="19">
        <v>1741</v>
      </c>
      <c r="D16" s="20"/>
      <c r="E16" s="20">
        <v>1759</v>
      </c>
      <c r="F16" s="20"/>
      <c r="G16" s="20">
        <v>1835</v>
      </c>
      <c r="H16" s="20"/>
      <c r="I16" s="20">
        <v>1969</v>
      </c>
      <c r="J16" s="21"/>
      <c r="K16" s="20">
        <v>1795</v>
      </c>
      <c r="L16" s="20"/>
      <c r="M16" s="20">
        <v>2106</v>
      </c>
      <c r="N16" s="20"/>
      <c r="O16" s="20">
        <v>2154</v>
      </c>
      <c r="P16" s="20"/>
      <c r="Q16" s="20">
        <f>SUM(Q12:Q15)</f>
        <v>2398</v>
      </c>
      <c r="R16" s="21"/>
      <c r="S16" s="20">
        <v>1940</v>
      </c>
      <c r="T16" s="20"/>
      <c r="U16" s="20">
        <v>2132</v>
      </c>
      <c r="V16" s="20"/>
      <c r="W16" s="22">
        <f>+[1]TearSheet!W16</f>
        <v>2126</v>
      </c>
      <c r="X16" s="20"/>
      <c r="Y16" s="20">
        <f>SUM(Y12:Y15)</f>
        <v>0</v>
      </c>
      <c r="Z16" s="19"/>
      <c r="AA16" s="19">
        <v>7251</v>
      </c>
      <c r="AB16" s="8"/>
      <c r="AC16" s="20">
        <f>SUM(AC12:AC15)</f>
        <v>7304</v>
      </c>
      <c r="AD16" s="8"/>
      <c r="AE16" s="20">
        <f>SUM(AE12:AE15)</f>
        <v>8453</v>
      </c>
      <c r="AF16" s="8"/>
      <c r="AG16" s="22">
        <f>SUM(AG12:AG15)</f>
        <v>6198</v>
      </c>
      <c r="AH16" s="8"/>
      <c r="AJ16" s="23"/>
    </row>
    <row r="17" spans="1:36" x14ac:dyDescent="0.3">
      <c r="B17" s="18"/>
      <c r="C17" s="28"/>
      <c r="D17" s="29"/>
      <c r="E17" s="29"/>
      <c r="F17" s="29"/>
      <c r="G17" s="29"/>
      <c r="H17" s="29"/>
      <c r="I17" s="29"/>
      <c r="J17" s="26"/>
      <c r="K17" s="29"/>
      <c r="L17" s="29"/>
      <c r="M17" s="29"/>
      <c r="N17" s="29"/>
      <c r="O17" s="29"/>
      <c r="P17" s="29"/>
      <c r="Q17" s="29"/>
      <c r="R17" s="26"/>
      <c r="S17" s="29"/>
      <c r="T17" s="29"/>
      <c r="U17" s="29"/>
      <c r="V17" s="29"/>
      <c r="W17" s="27"/>
      <c r="X17" s="29"/>
      <c r="Y17" s="29"/>
      <c r="Z17" s="28"/>
      <c r="AA17" s="28"/>
      <c r="AB17" s="8"/>
      <c r="AC17" s="29"/>
      <c r="AD17" s="8"/>
      <c r="AE17" s="29"/>
      <c r="AF17" s="8"/>
      <c r="AG17" s="27"/>
      <c r="AH17" s="8"/>
      <c r="AJ17" s="23"/>
    </row>
    <row r="18" spans="1:36" x14ac:dyDescent="0.3">
      <c r="A18" s="1" t="s">
        <v>13</v>
      </c>
      <c r="B18" s="18"/>
      <c r="C18" s="28"/>
      <c r="D18" s="29"/>
      <c r="E18" s="29"/>
      <c r="F18" s="29"/>
      <c r="G18" s="29"/>
      <c r="H18" s="29"/>
      <c r="I18" s="29"/>
      <c r="J18" s="26"/>
      <c r="K18" s="29"/>
      <c r="L18" s="29"/>
      <c r="M18" s="29"/>
      <c r="N18" s="29"/>
      <c r="O18" s="29"/>
      <c r="P18" s="29"/>
      <c r="Q18" s="29"/>
      <c r="R18" s="26"/>
      <c r="S18" s="29"/>
      <c r="T18" s="29"/>
      <c r="U18" s="29"/>
      <c r="V18" s="29"/>
      <c r="W18" s="27"/>
      <c r="X18" s="29"/>
      <c r="Y18" s="29"/>
      <c r="Z18" s="28"/>
      <c r="AA18" s="28"/>
      <c r="AB18" s="8"/>
      <c r="AC18" s="29"/>
      <c r="AD18" s="8"/>
      <c r="AE18" s="29"/>
      <c r="AF18" s="8"/>
      <c r="AG18" s="27"/>
      <c r="AH18" s="8"/>
      <c r="AJ18" s="23"/>
    </row>
    <row r="19" spans="1:36" x14ac:dyDescent="0.3">
      <c r="A19" s="17" t="s">
        <v>8</v>
      </c>
      <c r="B19" s="18"/>
      <c r="C19" s="19">
        <v>38</v>
      </c>
      <c r="D19" s="20"/>
      <c r="E19" s="20">
        <v>66</v>
      </c>
      <c r="F19" s="20"/>
      <c r="G19" s="20">
        <v>94</v>
      </c>
      <c r="H19" s="20"/>
      <c r="I19" s="20">
        <v>107</v>
      </c>
      <c r="J19" s="21"/>
      <c r="K19" s="20">
        <v>103</v>
      </c>
      <c r="L19" s="20"/>
      <c r="M19" s="20">
        <v>133</v>
      </c>
      <c r="N19" s="20"/>
      <c r="O19" s="20">
        <v>135</v>
      </c>
      <c r="P19" s="20"/>
      <c r="Q19" s="20">
        <v>155</v>
      </c>
      <c r="R19" s="21"/>
      <c r="S19" s="20">
        <v>117</v>
      </c>
      <c r="T19" s="20"/>
      <c r="U19" s="20">
        <v>134</v>
      </c>
      <c r="V19" s="20"/>
      <c r="W19" s="22">
        <f>+[1]TearSheet!W19</f>
        <v>133</v>
      </c>
      <c r="X19" s="20"/>
      <c r="Y19" s="22">
        <v>0</v>
      </c>
      <c r="Z19" s="19"/>
      <c r="AA19" s="19">
        <v>90</v>
      </c>
      <c r="AB19" s="8"/>
      <c r="AC19" s="20">
        <f>SUM(C19:I19)</f>
        <v>305</v>
      </c>
      <c r="AD19" s="8"/>
      <c r="AE19" s="20">
        <f t="shared" ref="AE19:AE22" si="1">SUM(K19:Q19)</f>
        <v>526</v>
      </c>
      <c r="AF19" s="8"/>
      <c r="AG19" s="22">
        <f>SUM(S19:Y19)</f>
        <v>384</v>
      </c>
      <c r="AH19" s="8"/>
      <c r="AJ19" s="23"/>
    </row>
    <row r="20" spans="1:36" x14ac:dyDescent="0.3">
      <c r="A20" s="17" t="s">
        <v>9</v>
      </c>
      <c r="B20" s="18"/>
      <c r="C20" s="24">
        <v>77</v>
      </c>
      <c r="D20" s="25"/>
      <c r="E20" s="25">
        <v>98</v>
      </c>
      <c r="F20" s="25"/>
      <c r="G20" s="25">
        <v>97</v>
      </c>
      <c r="H20" s="25"/>
      <c r="I20" s="25">
        <v>74</v>
      </c>
      <c r="J20" s="26"/>
      <c r="K20" s="25">
        <v>73</v>
      </c>
      <c r="L20" s="25"/>
      <c r="M20" s="25">
        <v>94</v>
      </c>
      <c r="N20" s="25"/>
      <c r="O20" s="25">
        <v>99</v>
      </c>
      <c r="P20" s="25"/>
      <c r="Q20" s="25">
        <v>112</v>
      </c>
      <c r="R20" s="26"/>
      <c r="S20" s="25">
        <v>28</v>
      </c>
      <c r="T20" s="25"/>
      <c r="U20" s="25">
        <v>52</v>
      </c>
      <c r="V20" s="25"/>
      <c r="W20" s="27">
        <f>+[1]TearSheet!W20</f>
        <v>82</v>
      </c>
      <c r="X20" s="25"/>
      <c r="Y20" s="27">
        <v>0</v>
      </c>
      <c r="Z20" s="28"/>
      <c r="AA20" s="28">
        <v>217</v>
      </c>
      <c r="AB20" s="8"/>
      <c r="AC20" s="29">
        <f>SUM(C20:I20)</f>
        <v>346</v>
      </c>
      <c r="AD20" s="8"/>
      <c r="AE20" s="29">
        <f t="shared" si="1"/>
        <v>378</v>
      </c>
      <c r="AF20" s="8"/>
      <c r="AG20" s="27">
        <f>SUM(S20:Y20)</f>
        <v>162</v>
      </c>
      <c r="AH20" s="8"/>
      <c r="AJ20" s="23"/>
    </row>
    <row r="21" spans="1:36" x14ac:dyDescent="0.3">
      <c r="A21" s="1" t="s">
        <v>10</v>
      </c>
      <c r="B21" s="30"/>
      <c r="C21" s="24">
        <v>47</v>
      </c>
      <c r="D21" s="25"/>
      <c r="E21" s="25">
        <v>46</v>
      </c>
      <c r="F21" s="25"/>
      <c r="G21" s="25">
        <v>40</v>
      </c>
      <c r="H21" s="25"/>
      <c r="I21" s="25">
        <v>70</v>
      </c>
      <c r="J21" s="26"/>
      <c r="K21" s="25">
        <v>45</v>
      </c>
      <c r="L21" s="25"/>
      <c r="M21" s="25">
        <v>84</v>
      </c>
      <c r="N21" s="25"/>
      <c r="O21" s="25">
        <v>78</v>
      </c>
      <c r="P21" s="25"/>
      <c r="Q21" s="25">
        <v>102</v>
      </c>
      <c r="R21" s="26"/>
      <c r="S21" s="25">
        <v>56</v>
      </c>
      <c r="T21" s="25"/>
      <c r="U21" s="25">
        <v>74</v>
      </c>
      <c r="V21" s="25"/>
      <c r="W21" s="27">
        <f>+[1]TearSheet!W21</f>
        <v>105</v>
      </c>
      <c r="X21" s="25"/>
      <c r="Y21" s="27">
        <v>0</v>
      </c>
      <c r="Z21" s="28"/>
      <c r="AA21" s="28">
        <v>316</v>
      </c>
      <c r="AB21" s="8"/>
      <c r="AC21" s="29">
        <f>SUM(C21:I21)</f>
        <v>203</v>
      </c>
      <c r="AD21" s="8"/>
      <c r="AE21" s="29">
        <f t="shared" si="1"/>
        <v>309</v>
      </c>
      <c r="AF21" s="8"/>
      <c r="AG21" s="27">
        <f>SUM(S21:Y21)</f>
        <v>235</v>
      </c>
      <c r="AH21" s="8"/>
      <c r="AJ21" s="23"/>
    </row>
    <row r="22" spans="1:36" x14ac:dyDescent="0.3">
      <c r="A22" s="17" t="s">
        <v>14</v>
      </c>
      <c r="B22" s="18"/>
      <c r="C22" s="31">
        <v>-57</v>
      </c>
      <c r="D22" s="25"/>
      <c r="E22" s="32">
        <v>-68</v>
      </c>
      <c r="F22" s="25"/>
      <c r="G22" s="32">
        <v>-64</v>
      </c>
      <c r="H22" s="25"/>
      <c r="I22" s="32">
        <v>-54</v>
      </c>
      <c r="J22" s="26"/>
      <c r="K22" s="32">
        <v>-61</v>
      </c>
      <c r="L22" s="25"/>
      <c r="M22" s="32">
        <v>-85</v>
      </c>
      <c r="N22" s="25"/>
      <c r="O22" s="32">
        <v>-67</v>
      </c>
      <c r="P22" s="25"/>
      <c r="Q22" s="32">
        <v>-90</v>
      </c>
      <c r="R22" s="26"/>
      <c r="S22" s="32">
        <v>-61</v>
      </c>
      <c r="T22" s="25"/>
      <c r="U22" s="32">
        <v>-65</v>
      </c>
      <c r="V22" s="25"/>
      <c r="W22" s="33">
        <f>+[1]TearSheet!W22</f>
        <v>-58</v>
      </c>
      <c r="X22" s="25"/>
      <c r="Y22" s="33">
        <v>0</v>
      </c>
      <c r="Z22" s="28"/>
      <c r="AA22" s="34">
        <v>-301</v>
      </c>
      <c r="AB22" s="8"/>
      <c r="AC22" s="35">
        <f>SUM(C22:I22)</f>
        <v>-243</v>
      </c>
      <c r="AD22" s="8"/>
      <c r="AE22" s="35">
        <f t="shared" si="1"/>
        <v>-303</v>
      </c>
      <c r="AF22" s="8"/>
      <c r="AG22" s="33">
        <f>SUM(S22:Y22)</f>
        <v>-184</v>
      </c>
      <c r="AH22" s="8"/>
      <c r="AJ22" s="23"/>
    </row>
    <row r="23" spans="1:36" x14ac:dyDescent="0.3">
      <c r="A23" s="17" t="s">
        <v>12</v>
      </c>
      <c r="B23" s="30"/>
      <c r="C23" s="19">
        <v>105</v>
      </c>
      <c r="D23" s="20"/>
      <c r="E23" s="20">
        <v>142</v>
      </c>
      <c r="F23" s="20"/>
      <c r="G23" s="20">
        <v>167</v>
      </c>
      <c r="H23" s="20"/>
      <c r="I23" s="20">
        <v>197</v>
      </c>
      <c r="J23" s="21"/>
      <c r="K23" s="20">
        <v>160</v>
      </c>
      <c r="L23" s="20"/>
      <c r="M23" s="20">
        <v>226</v>
      </c>
      <c r="N23" s="20"/>
      <c r="O23" s="20">
        <v>245</v>
      </c>
      <c r="P23" s="20"/>
      <c r="Q23" s="20">
        <f>SUM(Q19:Q22)</f>
        <v>279</v>
      </c>
      <c r="R23" s="21"/>
      <c r="S23" s="20">
        <v>140</v>
      </c>
      <c r="T23" s="20"/>
      <c r="U23" s="20">
        <v>195</v>
      </c>
      <c r="V23" s="20"/>
      <c r="W23" s="22">
        <f>+[1]TearSheet!W23</f>
        <v>262</v>
      </c>
      <c r="X23" s="20"/>
      <c r="Y23" s="20">
        <f>SUM(Y19:Y22)</f>
        <v>0</v>
      </c>
      <c r="Z23" s="19"/>
      <c r="AA23" s="19">
        <v>322</v>
      </c>
      <c r="AB23" s="8"/>
      <c r="AC23" s="20">
        <f>SUM(AC19:AC22)</f>
        <v>611</v>
      </c>
      <c r="AD23" s="8"/>
      <c r="AE23" s="20">
        <f>SUM(AE19:AE22)</f>
        <v>910</v>
      </c>
      <c r="AF23" s="8"/>
      <c r="AG23" s="22">
        <f>SUM(AG19:AG22)</f>
        <v>597</v>
      </c>
      <c r="AH23" s="8"/>
      <c r="AJ23" s="23"/>
    </row>
    <row r="24" spans="1:36" x14ac:dyDescent="0.3">
      <c r="C24" s="7"/>
      <c r="D24" s="8"/>
      <c r="E24" s="8"/>
      <c r="F24" s="8"/>
      <c r="G24" s="8"/>
      <c r="H24" s="8"/>
      <c r="I24" s="8"/>
      <c r="J24" s="6"/>
      <c r="K24" s="8"/>
      <c r="L24" s="8"/>
      <c r="M24" s="8"/>
      <c r="N24" s="8"/>
      <c r="O24" s="8"/>
      <c r="P24" s="8"/>
      <c r="Q24" s="8"/>
      <c r="R24" s="6"/>
      <c r="S24" s="8"/>
      <c r="T24" s="8"/>
      <c r="U24" s="8"/>
      <c r="V24" s="8"/>
      <c r="W24" s="16"/>
      <c r="X24" s="8"/>
      <c r="Y24" s="8"/>
      <c r="Z24" s="7"/>
      <c r="AA24" s="7"/>
      <c r="AB24" s="8"/>
      <c r="AC24" s="8"/>
      <c r="AD24" s="8"/>
      <c r="AE24" s="8"/>
      <c r="AF24" s="8"/>
      <c r="AG24" s="16"/>
      <c r="AH24" s="8"/>
    </row>
    <row r="25" spans="1:36" x14ac:dyDescent="0.3">
      <c r="A25" s="17" t="s">
        <v>15</v>
      </c>
      <c r="C25" s="7"/>
      <c r="D25" s="8"/>
      <c r="E25" s="8"/>
      <c r="F25" s="8"/>
      <c r="G25" s="8"/>
      <c r="H25" s="8"/>
      <c r="I25" s="8"/>
      <c r="J25" s="6"/>
      <c r="K25" s="8"/>
      <c r="L25" s="8"/>
      <c r="M25" s="8"/>
      <c r="N25" s="8"/>
      <c r="O25" s="8"/>
      <c r="P25" s="8"/>
      <c r="Q25" s="8"/>
      <c r="R25" s="6"/>
      <c r="S25" s="8"/>
      <c r="T25" s="8"/>
      <c r="U25" s="8"/>
      <c r="V25" s="8"/>
      <c r="W25" s="16"/>
      <c r="X25" s="8"/>
      <c r="Y25" s="8"/>
      <c r="Z25" s="7"/>
      <c r="AA25" s="7"/>
      <c r="AB25" s="8"/>
      <c r="AC25" s="8"/>
      <c r="AD25" s="8"/>
      <c r="AE25" s="8"/>
      <c r="AF25" s="8"/>
      <c r="AG25" s="16"/>
      <c r="AH25" s="8"/>
    </row>
    <row r="26" spans="1:36" x14ac:dyDescent="0.3">
      <c r="A26" s="17" t="s">
        <v>8</v>
      </c>
      <c r="C26" s="36">
        <v>6.8468468468468463E-2</v>
      </c>
      <c r="D26" s="37"/>
      <c r="E26" s="37">
        <v>0.10749185667752444</v>
      </c>
      <c r="F26" s="37"/>
      <c r="G26" s="37">
        <v>0.13564213564213565</v>
      </c>
      <c r="H26" s="37"/>
      <c r="I26" s="37">
        <v>0.14965034965034965</v>
      </c>
      <c r="J26" s="6"/>
      <c r="K26" s="37">
        <v>0.14486638537271448</v>
      </c>
      <c r="L26" s="37"/>
      <c r="M26" s="37">
        <v>0.16771752837326609</v>
      </c>
      <c r="N26" s="37"/>
      <c r="O26" s="37">
        <v>0.15938606847697756</v>
      </c>
      <c r="P26" s="37"/>
      <c r="Q26" s="37">
        <v>0.17499999999999999</v>
      </c>
      <c r="R26" s="6"/>
      <c r="S26" s="37">
        <v>0.1449814126394052</v>
      </c>
      <c r="T26" s="37"/>
      <c r="U26" s="37">
        <v>0.15764705882352942</v>
      </c>
      <c r="V26" s="37"/>
      <c r="W26" s="38">
        <f>+[1]TearSheet!W26</f>
        <v>0.16771752837326609</v>
      </c>
      <c r="X26" s="37"/>
      <c r="Y26" s="37" t="e">
        <f>+Y19/Y12</f>
        <v>#DIV/0!</v>
      </c>
      <c r="Z26" s="7"/>
      <c r="AA26" s="36">
        <v>4.0927694406548434E-2</v>
      </c>
      <c r="AB26" s="8"/>
      <c r="AC26" s="37">
        <f>+AC19/AC12</f>
        <v>0.11835467597982149</v>
      </c>
      <c r="AD26" s="8"/>
      <c r="AE26" s="37">
        <f>+AE19/AE12</f>
        <v>0.162596599690881</v>
      </c>
      <c r="AF26" s="8"/>
      <c r="AG26" s="38">
        <f>+AG19/AG12</f>
        <v>0.15673469387755101</v>
      </c>
      <c r="AH26" s="8"/>
    </row>
    <row r="27" spans="1:36" x14ac:dyDescent="0.3">
      <c r="A27" s="17" t="s">
        <v>9</v>
      </c>
      <c r="B27" s="39"/>
      <c r="C27" s="36">
        <v>0.11882716049382716</v>
      </c>
      <c r="D27" s="37"/>
      <c r="E27" s="37">
        <v>0.15030674846625766</v>
      </c>
      <c r="F27" s="37"/>
      <c r="G27" s="37">
        <v>0.14222873900293256</v>
      </c>
      <c r="H27" s="37"/>
      <c r="I27" s="37">
        <v>0.1072463768115942</v>
      </c>
      <c r="J27" s="40"/>
      <c r="K27" s="37">
        <v>0.10895522388059702</v>
      </c>
      <c r="L27" s="37"/>
      <c r="M27" s="37">
        <v>0.12737127371273713</v>
      </c>
      <c r="N27" s="37"/>
      <c r="O27" s="37">
        <v>0.13469387755102041</v>
      </c>
      <c r="P27" s="37"/>
      <c r="Q27" s="37">
        <v>0.14199999999999999</v>
      </c>
      <c r="R27" s="40"/>
      <c r="S27" s="37">
        <v>4.8192771084337352E-2</v>
      </c>
      <c r="T27" s="37"/>
      <c r="U27" s="37">
        <v>7.8431372549019607E-2</v>
      </c>
      <c r="V27" s="37"/>
      <c r="W27" s="38">
        <f>+[1]TearSheet!W27</f>
        <v>0.11263736263736264</v>
      </c>
      <c r="X27" s="37"/>
      <c r="Y27" s="37" t="e">
        <f>+Y20/Y13</f>
        <v>#DIV/0!</v>
      </c>
      <c r="Z27" s="36"/>
      <c r="AA27" s="36">
        <v>9.6831771530566713E-2</v>
      </c>
      <c r="AB27" s="8"/>
      <c r="AC27" s="37">
        <f>+AC20/AC13</f>
        <v>0.12949101796407186</v>
      </c>
      <c r="AD27" s="8"/>
      <c r="AE27" s="37">
        <f>+AE20/AE13</f>
        <v>0.12896622313203684</v>
      </c>
      <c r="AF27" s="8"/>
      <c r="AG27" s="38">
        <f>+AG20/AG13</f>
        <v>8.2150101419878302E-2</v>
      </c>
      <c r="AH27" s="8"/>
    </row>
    <row r="28" spans="1:36" x14ac:dyDescent="0.3">
      <c r="A28" s="1" t="s">
        <v>10</v>
      </c>
      <c r="C28" s="36">
        <v>8.0756013745704472E-2</v>
      </c>
      <c r="D28" s="37"/>
      <c r="E28" s="37">
        <v>8.4249084249084255E-2</v>
      </c>
      <c r="F28" s="37"/>
      <c r="G28" s="37">
        <v>7.8431372549019607E-2</v>
      </c>
      <c r="H28" s="37"/>
      <c r="I28" s="37">
        <v>0.11400651465798045</v>
      </c>
      <c r="J28" s="6"/>
      <c r="K28" s="37">
        <v>9.3167701863354033E-2</v>
      </c>
      <c r="L28" s="37"/>
      <c r="M28" s="37">
        <v>0.12903225806451613</v>
      </c>
      <c r="N28" s="37"/>
      <c r="O28" s="37">
        <v>0.12244897959183673</v>
      </c>
      <c r="P28" s="37"/>
      <c r="Q28" s="37">
        <v>0.127</v>
      </c>
      <c r="R28" s="6"/>
      <c r="S28" s="37">
        <v>9.2868988391376445E-2</v>
      </c>
      <c r="T28" s="37"/>
      <c r="U28" s="37">
        <v>0.11028315946348734</v>
      </c>
      <c r="V28" s="37"/>
      <c r="W28" s="38">
        <f>+[1]TearSheet!W28</f>
        <v>0.16178736517719569</v>
      </c>
      <c r="X28" s="37"/>
      <c r="Y28" s="37" t="e">
        <f>+Y21/Y14</f>
        <v>#DIV/0!</v>
      </c>
      <c r="Z28" s="7"/>
      <c r="AA28" s="36">
        <v>0.10160771704180065</v>
      </c>
      <c r="AB28" s="8"/>
      <c r="AC28" s="37">
        <f>+AC21/AC14</f>
        <v>9.0142095914742454E-2</v>
      </c>
      <c r="AD28" s="8"/>
      <c r="AE28" s="37">
        <f>+AE21/AE14</f>
        <v>0.12</v>
      </c>
      <c r="AF28" s="8"/>
      <c r="AG28" s="38">
        <f>+AG21/AG14</f>
        <v>0.12220488819552783</v>
      </c>
      <c r="AH28" s="8"/>
    </row>
    <row r="29" spans="1:36" x14ac:dyDescent="0.3">
      <c r="A29" s="17" t="s">
        <v>14</v>
      </c>
      <c r="C29" s="41">
        <v>0</v>
      </c>
      <c r="D29" s="42"/>
      <c r="E29" s="42">
        <v>0</v>
      </c>
      <c r="F29" s="42"/>
      <c r="G29" s="42">
        <v>0</v>
      </c>
      <c r="H29" s="42"/>
      <c r="I29" s="43">
        <v>0</v>
      </c>
      <c r="J29" s="16"/>
      <c r="K29" s="41">
        <v>0</v>
      </c>
      <c r="L29" s="42"/>
      <c r="M29" s="42">
        <v>0</v>
      </c>
      <c r="N29" s="42"/>
      <c r="O29" s="42">
        <v>0</v>
      </c>
      <c r="P29" s="42"/>
      <c r="Q29" s="43">
        <v>0</v>
      </c>
      <c r="R29" s="16"/>
      <c r="S29" s="41">
        <v>0</v>
      </c>
      <c r="T29" s="42"/>
      <c r="U29" s="42">
        <v>0</v>
      </c>
      <c r="V29" s="42"/>
      <c r="W29" s="43">
        <f>+[1]TearSheet!W29</f>
        <v>0</v>
      </c>
      <c r="X29" s="42"/>
      <c r="Y29" s="43">
        <v>0</v>
      </c>
      <c r="Z29" s="7"/>
      <c r="AA29" s="41">
        <v>0</v>
      </c>
      <c r="AB29" s="42"/>
      <c r="AC29" s="42">
        <v>0</v>
      </c>
      <c r="AD29" s="42"/>
      <c r="AE29" s="42">
        <v>0</v>
      </c>
      <c r="AF29" s="42"/>
      <c r="AG29" s="43">
        <v>0</v>
      </c>
      <c r="AH29" s="8"/>
    </row>
    <row r="30" spans="1:36" x14ac:dyDescent="0.3">
      <c r="A30" s="17" t="s">
        <v>16</v>
      </c>
      <c r="C30" s="36">
        <v>6.0310166570936241E-2</v>
      </c>
      <c r="D30" s="37"/>
      <c r="E30" s="37">
        <v>8.0727686185332576E-2</v>
      </c>
      <c r="F30" s="37"/>
      <c r="G30" s="37">
        <v>9.1008174386920979E-2</v>
      </c>
      <c r="H30" s="37"/>
      <c r="I30" s="38">
        <v>0.10005078720162519</v>
      </c>
      <c r="J30" s="16"/>
      <c r="K30" s="36">
        <v>8.9136490250696379E-2</v>
      </c>
      <c r="L30" s="37"/>
      <c r="M30" s="37">
        <v>0.10731244064577398</v>
      </c>
      <c r="N30" s="37"/>
      <c r="O30" s="37">
        <v>0.11374187558031569</v>
      </c>
      <c r="P30" s="37"/>
      <c r="Q30" s="38">
        <v>0.11600000000000001</v>
      </c>
      <c r="R30" s="16"/>
      <c r="S30" s="36">
        <v>7.2164948453608241E-2</v>
      </c>
      <c r="T30" s="37"/>
      <c r="U30" s="37">
        <v>9.1463414634146339E-2</v>
      </c>
      <c r="V30" s="37"/>
      <c r="W30" s="38">
        <f>+[1]TearSheet!W30</f>
        <v>0.12323612417685795</v>
      </c>
      <c r="X30" s="37"/>
      <c r="Y30" s="38" t="e">
        <f>+Y23/Y16</f>
        <v>#DIV/0!</v>
      </c>
      <c r="Z30" s="7"/>
      <c r="AA30" s="36">
        <v>4.4407667907874773E-2</v>
      </c>
      <c r="AB30" s="37"/>
      <c r="AC30" s="37">
        <f>+AC23/AC16</f>
        <v>8.3652792990142388E-2</v>
      </c>
      <c r="AD30" s="37"/>
      <c r="AE30" s="37">
        <f>+AE23/AE16</f>
        <v>0.10765408730628179</v>
      </c>
      <c r="AF30" s="37"/>
      <c r="AG30" s="38">
        <f>+AG23/AG16</f>
        <v>9.6321393998063887E-2</v>
      </c>
      <c r="AH30" s="8"/>
    </row>
    <row r="31" spans="1:36" x14ac:dyDescent="0.3">
      <c r="B31" s="8"/>
      <c r="C31" s="7"/>
      <c r="D31" s="8"/>
      <c r="E31" s="8"/>
      <c r="F31" s="8"/>
      <c r="G31" s="8"/>
      <c r="H31" s="8"/>
      <c r="I31" s="8"/>
      <c r="J31" s="6"/>
      <c r="K31" s="8"/>
      <c r="L31" s="8"/>
      <c r="M31" s="8"/>
      <c r="N31" s="8"/>
      <c r="O31" s="8"/>
      <c r="P31" s="8"/>
      <c r="Q31" s="8"/>
      <c r="R31" s="6"/>
      <c r="S31" s="8"/>
      <c r="T31" s="8"/>
      <c r="U31" s="8"/>
      <c r="V31" s="8"/>
      <c r="W31" s="16"/>
      <c r="X31" s="8"/>
      <c r="Y31" s="8"/>
      <c r="Z31" s="7"/>
      <c r="AA31" s="7"/>
      <c r="AB31" s="8"/>
      <c r="AC31" s="8"/>
      <c r="AD31" s="8"/>
      <c r="AE31" s="8"/>
      <c r="AF31" s="8"/>
      <c r="AG31" s="16"/>
      <c r="AH31" s="8"/>
    </row>
    <row r="32" spans="1:36" x14ac:dyDescent="0.3">
      <c r="A32" s="44" t="s">
        <v>17</v>
      </c>
      <c r="B32" s="45"/>
      <c r="C32" s="46"/>
      <c r="D32" s="45"/>
      <c r="E32" s="45"/>
      <c r="F32" s="45"/>
      <c r="G32" s="45"/>
      <c r="H32" s="45"/>
      <c r="I32" s="45"/>
      <c r="J32" s="47"/>
      <c r="K32" s="45"/>
      <c r="L32" s="45"/>
      <c r="M32" s="45"/>
      <c r="N32" s="45"/>
      <c r="O32" s="45"/>
      <c r="P32" s="45"/>
      <c r="Q32" s="45"/>
      <c r="R32" s="47"/>
      <c r="S32" s="45"/>
      <c r="T32" s="45"/>
      <c r="U32" s="45"/>
      <c r="V32" s="45"/>
      <c r="W32" s="48"/>
      <c r="X32" s="45"/>
      <c r="Y32" s="45"/>
      <c r="Z32" s="46"/>
      <c r="AA32" s="46"/>
      <c r="AB32" s="45"/>
      <c r="AC32" s="45"/>
      <c r="AD32" s="45"/>
      <c r="AE32" s="45"/>
      <c r="AF32" s="45"/>
      <c r="AG32" s="48"/>
      <c r="AH32" s="8"/>
    </row>
    <row r="33" spans="1:40" x14ac:dyDescent="0.3">
      <c r="A33" s="49" t="s">
        <v>18</v>
      </c>
      <c r="B33" s="50"/>
      <c r="C33" s="51">
        <v>751</v>
      </c>
      <c r="D33" s="50"/>
      <c r="E33" s="50">
        <v>881</v>
      </c>
      <c r="F33" s="50"/>
      <c r="G33" s="50">
        <v>974</v>
      </c>
      <c r="H33" s="50"/>
      <c r="I33" s="50">
        <v>1066</v>
      </c>
      <c r="J33" s="52"/>
      <c r="K33" s="50">
        <v>1010</v>
      </c>
      <c r="L33" s="50"/>
      <c r="M33" s="50">
        <v>955</v>
      </c>
      <c r="N33" s="50"/>
      <c r="O33" s="50">
        <v>880</v>
      </c>
      <c r="P33" s="50"/>
      <c r="Q33" s="50">
        <v>894</v>
      </c>
      <c r="R33" s="52"/>
      <c r="S33" s="50">
        <v>1041</v>
      </c>
      <c r="T33" s="50"/>
      <c r="U33" s="50">
        <v>1215</v>
      </c>
      <c r="V33" s="50"/>
      <c r="W33" s="53">
        <f>+[1]TearSheet!W33</f>
        <v>1298</v>
      </c>
      <c r="X33" s="50"/>
      <c r="Y33" s="50">
        <f>+W33-Y34+Y36+Y35</f>
        <v>1298</v>
      </c>
      <c r="Z33" s="51"/>
      <c r="AA33" s="51">
        <v>818</v>
      </c>
      <c r="AB33" s="8"/>
      <c r="AC33" s="50">
        <f>AA33+AC36-AC34+AC35</f>
        <v>1066</v>
      </c>
      <c r="AD33" s="8"/>
      <c r="AE33" s="50">
        <f>AC33+AE36-AE34+AE35</f>
        <v>894</v>
      </c>
      <c r="AF33" s="8"/>
      <c r="AG33" s="53">
        <f>AE33+AG36-AG34+AG35</f>
        <v>1298</v>
      </c>
      <c r="AH33" s="8"/>
      <c r="AI33" s="54"/>
    </row>
    <row r="34" spans="1:40" x14ac:dyDescent="0.3">
      <c r="A34" s="49" t="s">
        <v>19</v>
      </c>
      <c r="B34" s="50"/>
      <c r="C34" s="51">
        <v>359</v>
      </c>
      <c r="D34" s="50"/>
      <c r="E34" s="50">
        <v>393</v>
      </c>
      <c r="F34" s="50"/>
      <c r="G34" s="50">
        <v>388</v>
      </c>
      <c r="H34" s="50"/>
      <c r="I34" s="50">
        <v>401</v>
      </c>
      <c r="J34" s="52"/>
      <c r="K34" s="50">
        <v>384</v>
      </c>
      <c r="L34" s="50"/>
      <c r="M34" s="50">
        <v>418</v>
      </c>
      <c r="N34" s="50"/>
      <c r="O34" s="50">
        <v>439</v>
      </c>
      <c r="P34" s="50"/>
      <c r="Q34" s="50">
        <v>456</v>
      </c>
      <c r="R34" s="52"/>
      <c r="S34" s="50">
        <v>316</v>
      </c>
      <c r="T34" s="50"/>
      <c r="U34" s="50">
        <v>379</v>
      </c>
      <c r="V34" s="50"/>
      <c r="W34" s="53">
        <f>+[1]TearSheet!W34</f>
        <v>431</v>
      </c>
      <c r="X34" s="50"/>
      <c r="Y34" s="50">
        <v>0</v>
      </c>
      <c r="Z34" s="51"/>
      <c r="AA34" s="51">
        <v>1340</v>
      </c>
      <c r="AB34" s="8"/>
      <c r="AC34" s="50">
        <f>SUM(C34:I34)</f>
        <v>1541</v>
      </c>
      <c r="AD34" s="8"/>
      <c r="AE34" s="50">
        <f t="shared" ref="AE34:AE36" si="2">SUM(K34:Q34)</f>
        <v>1697</v>
      </c>
      <c r="AF34" s="8"/>
      <c r="AG34" s="53">
        <f>SUM(S34:Y34)</f>
        <v>1126</v>
      </c>
      <c r="AH34" s="8"/>
    </row>
    <row r="35" spans="1:40" x14ac:dyDescent="0.3">
      <c r="A35" s="49" t="s">
        <v>20</v>
      </c>
      <c r="B35" s="50"/>
      <c r="C35" s="51">
        <v>323</v>
      </c>
      <c r="D35" s="50"/>
      <c r="E35" s="50">
        <v>501</v>
      </c>
      <c r="F35" s="50"/>
      <c r="G35" s="50">
        <v>463</v>
      </c>
      <c r="H35" s="50"/>
      <c r="I35" s="50">
        <v>501</v>
      </c>
      <c r="J35" s="52"/>
      <c r="K35" s="50">
        <v>324</v>
      </c>
      <c r="L35" s="50"/>
      <c r="M35" s="50">
        <v>398</v>
      </c>
      <c r="N35" s="50"/>
      <c r="O35" s="50">
        <v>372</v>
      </c>
      <c r="P35" s="50"/>
      <c r="Q35" s="50">
        <v>470</v>
      </c>
      <c r="R35" s="52"/>
      <c r="S35" s="50">
        <v>470</v>
      </c>
      <c r="T35" s="50"/>
      <c r="U35" s="50">
        <v>548</v>
      </c>
      <c r="V35" s="50"/>
      <c r="W35" s="53">
        <f>+[1]TearSheet!W35</f>
        <v>535</v>
      </c>
      <c r="X35" s="50"/>
      <c r="Y35" s="50">
        <v>0</v>
      </c>
      <c r="Z35" s="51"/>
      <c r="AA35" s="51">
        <v>1151</v>
      </c>
      <c r="AB35" s="8"/>
      <c r="AC35" s="50">
        <f>SUM(C35:I35)</f>
        <v>1788</v>
      </c>
      <c r="AD35" s="8"/>
      <c r="AE35" s="50">
        <f t="shared" si="2"/>
        <v>1564</v>
      </c>
      <c r="AF35" s="8"/>
      <c r="AG35" s="53">
        <f>SUM(S35:Y35)</f>
        <v>1553</v>
      </c>
      <c r="AH35" s="8"/>
      <c r="AI35" s="55"/>
    </row>
    <row r="36" spans="1:40" ht="15" x14ac:dyDescent="0.3">
      <c r="A36" s="56" t="s">
        <v>21</v>
      </c>
      <c r="B36" s="57"/>
      <c r="C36" s="58">
        <v>-31</v>
      </c>
      <c r="D36" s="59"/>
      <c r="E36" s="59">
        <v>22</v>
      </c>
      <c r="F36" s="59"/>
      <c r="G36" s="59">
        <v>18</v>
      </c>
      <c r="H36" s="59"/>
      <c r="I36" s="59">
        <v>-8</v>
      </c>
      <c r="J36" s="60"/>
      <c r="K36" s="59">
        <v>4</v>
      </c>
      <c r="L36" s="59"/>
      <c r="M36" s="59">
        <v>-35</v>
      </c>
      <c r="N36" s="59"/>
      <c r="O36" s="59">
        <v>-8</v>
      </c>
      <c r="P36" s="59"/>
      <c r="Q36" s="59">
        <v>0</v>
      </c>
      <c r="R36" s="60"/>
      <c r="S36" s="59">
        <v>-7</v>
      </c>
      <c r="T36" s="59"/>
      <c r="U36" s="59">
        <v>5</v>
      </c>
      <c r="V36" s="59"/>
      <c r="W36" s="61">
        <f>+[1]TearSheet!W36</f>
        <v>-21</v>
      </c>
      <c r="X36" s="59"/>
      <c r="Y36" s="59">
        <v>0</v>
      </c>
      <c r="Z36" s="62"/>
      <c r="AA36" s="58">
        <v>38</v>
      </c>
      <c r="AB36" s="5"/>
      <c r="AC36" s="59">
        <f>SUM(C36:I36)</f>
        <v>1</v>
      </c>
      <c r="AD36" s="5"/>
      <c r="AE36" s="59">
        <f t="shared" si="2"/>
        <v>-39</v>
      </c>
      <c r="AF36" s="5"/>
      <c r="AG36" s="61">
        <f>SUM(S36:Y36)</f>
        <v>-23</v>
      </c>
      <c r="AH36" s="8"/>
    </row>
    <row r="37" spans="1:40" x14ac:dyDescent="0.3">
      <c r="B37" s="8"/>
      <c r="C37" s="7"/>
      <c r="D37" s="8"/>
      <c r="E37" s="8"/>
      <c r="F37" s="8"/>
      <c r="G37" s="8"/>
      <c r="H37" s="8"/>
      <c r="I37" s="8"/>
      <c r="J37" s="6"/>
      <c r="K37" s="8"/>
      <c r="L37" s="8"/>
      <c r="M37" s="8"/>
      <c r="N37" s="8"/>
      <c r="O37" s="8"/>
      <c r="P37" s="8"/>
      <c r="Q37" s="8"/>
      <c r="R37" s="6"/>
      <c r="S37" s="8"/>
      <c r="T37" s="8"/>
      <c r="U37" s="8"/>
      <c r="V37" s="8"/>
      <c r="W37" s="16"/>
      <c r="X37" s="8"/>
      <c r="Y37" s="8"/>
      <c r="Z37" s="7"/>
      <c r="AA37" s="7"/>
      <c r="AB37" s="8"/>
      <c r="AC37" s="8"/>
      <c r="AD37" s="8"/>
      <c r="AE37" s="8"/>
      <c r="AF37" s="8"/>
      <c r="AG37" s="16"/>
      <c r="AH37" s="8"/>
    </row>
    <row r="38" spans="1:40" x14ac:dyDescent="0.3">
      <c r="A38" s="44" t="s">
        <v>22</v>
      </c>
      <c r="B38" s="45"/>
      <c r="C38" s="46"/>
      <c r="D38" s="45"/>
      <c r="E38" s="45"/>
      <c r="F38" s="45"/>
      <c r="G38" s="45"/>
      <c r="H38" s="45"/>
      <c r="I38" s="45"/>
      <c r="J38" s="47"/>
      <c r="K38" s="45"/>
      <c r="L38" s="45"/>
      <c r="M38" s="45"/>
      <c r="N38" s="45"/>
      <c r="O38" s="45"/>
      <c r="P38" s="45"/>
      <c r="Q38" s="45"/>
      <c r="R38" s="47"/>
      <c r="S38" s="45"/>
      <c r="T38" s="45"/>
      <c r="U38" s="45"/>
      <c r="V38" s="45"/>
      <c r="W38" s="48"/>
      <c r="X38" s="45"/>
      <c r="Y38" s="45"/>
      <c r="Z38" s="46"/>
      <c r="AA38" s="46"/>
      <c r="AB38" s="45"/>
      <c r="AC38" s="45"/>
      <c r="AD38" s="45"/>
      <c r="AE38" s="45"/>
      <c r="AF38" s="45"/>
      <c r="AG38" s="48"/>
      <c r="AH38" s="8"/>
    </row>
    <row r="39" spans="1:40" x14ac:dyDescent="0.3">
      <c r="A39" s="49" t="s">
        <v>18</v>
      </c>
      <c r="B39" s="50"/>
      <c r="C39" s="51">
        <v>2321</v>
      </c>
      <c r="D39" s="50"/>
      <c r="E39" s="50">
        <v>2221</v>
      </c>
      <c r="F39" s="50"/>
      <c r="G39" s="50">
        <v>2007</v>
      </c>
      <c r="H39" s="50"/>
      <c r="I39" s="50">
        <v>1888</v>
      </c>
      <c r="J39" s="52"/>
      <c r="K39" s="50">
        <v>2046</v>
      </c>
      <c r="L39" s="50"/>
      <c r="M39" s="50">
        <v>3514</v>
      </c>
      <c r="N39" s="50"/>
      <c r="O39" s="50">
        <v>3401</v>
      </c>
      <c r="P39" s="50"/>
      <c r="Q39" s="50">
        <v>3117</v>
      </c>
      <c r="R39" s="63"/>
      <c r="S39" s="50">
        <v>3142</v>
      </c>
      <c r="T39" s="64"/>
      <c r="U39" s="50">
        <v>3168</v>
      </c>
      <c r="V39" s="50"/>
      <c r="W39" s="53">
        <f>+[1]TearSheet!W39</f>
        <v>3143</v>
      </c>
      <c r="X39" s="50"/>
      <c r="Y39" s="50">
        <f>+W39-Y41+Y44+Y42-Y43</f>
        <v>3143</v>
      </c>
      <c r="Z39" s="51"/>
      <c r="AA39" s="51">
        <v>2488</v>
      </c>
      <c r="AB39" s="8"/>
      <c r="AC39" s="50">
        <f>AA39+AC44-AC41+AC42-AC43</f>
        <v>1888</v>
      </c>
      <c r="AD39" s="8"/>
      <c r="AE39" s="50">
        <f>AC39+AE40+AE44-AE41+AE42-AE43</f>
        <v>3117</v>
      </c>
      <c r="AF39" s="14"/>
      <c r="AG39" s="53">
        <f>AE39+AG44-AG41+AG42-AG43+AG40</f>
        <v>3143</v>
      </c>
      <c r="AH39" s="14"/>
      <c r="AI39" s="54"/>
      <c r="AJ39" s="54"/>
      <c r="AK39" s="54"/>
      <c r="AL39" s="54"/>
      <c r="AN39" s="65"/>
    </row>
    <row r="40" spans="1:40" x14ac:dyDescent="0.3">
      <c r="A40" s="49" t="s">
        <v>23</v>
      </c>
      <c r="B40" s="50"/>
      <c r="C40" s="51">
        <v>0</v>
      </c>
      <c r="D40" s="50"/>
      <c r="E40" s="50">
        <v>0</v>
      </c>
      <c r="F40" s="50"/>
      <c r="G40" s="50">
        <v>0</v>
      </c>
      <c r="H40" s="50"/>
      <c r="I40" s="50">
        <v>0</v>
      </c>
      <c r="J40" s="52"/>
      <c r="K40" s="50">
        <v>110</v>
      </c>
      <c r="L40" s="50"/>
      <c r="M40" s="50">
        <v>0</v>
      </c>
      <c r="N40" s="50"/>
      <c r="O40" s="50">
        <v>0</v>
      </c>
      <c r="P40" s="50"/>
      <c r="Q40" s="50">
        <v>0</v>
      </c>
      <c r="R40" s="52"/>
      <c r="S40" s="50">
        <v>0</v>
      </c>
      <c r="T40" s="50"/>
      <c r="U40" s="50">
        <v>0</v>
      </c>
      <c r="V40" s="50"/>
      <c r="W40" s="53">
        <f>+[1]TearSheet!W40</f>
        <v>0</v>
      </c>
      <c r="X40" s="50"/>
      <c r="Y40" s="50">
        <v>0</v>
      </c>
      <c r="Z40" s="51"/>
      <c r="AA40" s="51">
        <v>0</v>
      </c>
      <c r="AB40" s="8"/>
      <c r="AC40" s="50">
        <f>SUM(C40:I40)</f>
        <v>0</v>
      </c>
      <c r="AD40" s="8"/>
      <c r="AE40" s="50">
        <f t="shared" ref="AE40:AE44" si="3">SUM(K40:Q40)</f>
        <v>110</v>
      </c>
      <c r="AF40" s="8"/>
      <c r="AG40" s="53">
        <f>SUM(S40:Y40)</f>
        <v>0</v>
      </c>
      <c r="AH40" s="8"/>
    </row>
    <row r="41" spans="1:40" x14ac:dyDescent="0.3">
      <c r="A41" s="49" t="s">
        <v>19</v>
      </c>
      <c r="B41" s="50"/>
      <c r="C41" s="51">
        <v>285</v>
      </c>
      <c r="D41" s="50"/>
      <c r="E41" s="50">
        <v>224</v>
      </c>
      <c r="F41" s="50"/>
      <c r="G41" s="50">
        <v>201</v>
      </c>
      <c r="H41" s="50"/>
      <c r="I41" s="50">
        <v>288</v>
      </c>
      <c r="J41" s="52"/>
      <c r="K41" s="50">
        <v>153</v>
      </c>
      <c r="L41" s="50"/>
      <c r="M41" s="50">
        <v>276</v>
      </c>
      <c r="N41" s="50"/>
      <c r="O41" s="50">
        <v>256</v>
      </c>
      <c r="P41" s="50"/>
      <c r="Q41" s="50">
        <v>403</v>
      </c>
      <c r="R41" s="52"/>
      <c r="S41" s="50">
        <v>246</v>
      </c>
      <c r="T41" s="50"/>
      <c r="U41" s="50">
        <v>284</v>
      </c>
      <c r="V41" s="50"/>
      <c r="W41" s="53">
        <f>+[1]TearSheet!W41</f>
        <v>246</v>
      </c>
      <c r="X41" s="50"/>
      <c r="Y41" s="50">
        <v>0</v>
      </c>
      <c r="Z41" s="51"/>
      <c r="AA41" s="51">
        <v>1898</v>
      </c>
      <c r="AB41" s="8"/>
      <c r="AC41" s="50">
        <f>SUM(C41:I41)</f>
        <v>998</v>
      </c>
      <c r="AD41" s="8"/>
      <c r="AE41" s="50">
        <f t="shared" si="3"/>
        <v>1088</v>
      </c>
      <c r="AF41" s="8"/>
      <c r="AG41" s="53">
        <f>SUM(S41:Y41)</f>
        <v>776</v>
      </c>
      <c r="AH41" s="8"/>
    </row>
    <row r="42" spans="1:40" x14ac:dyDescent="0.3">
      <c r="A42" s="49" t="s">
        <v>20</v>
      </c>
      <c r="B42" s="50"/>
      <c r="C42" s="51">
        <v>118</v>
      </c>
      <c r="D42" s="50"/>
      <c r="E42" s="50">
        <v>124</v>
      </c>
      <c r="F42" s="50"/>
      <c r="G42" s="50">
        <v>84</v>
      </c>
      <c r="H42" s="50"/>
      <c r="I42" s="50">
        <v>169</v>
      </c>
      <c r="J42" s="52"/>
      <c r="K42" s="50">
        <v>201</v>
      </c>
      <c r="L42" s="50"/>
      <c r="M42" s="50">
        <v>2026</v>
      </c>
      <c r="N42" s="50"/>
      <c r="O42" s="50">
        <v>151</v>
      </c>
      <c r="P42" s="50"/>
      <c r="Q42" s="50">
        <v>119</v>
      </c>
      <c r="R42" s="52"/>
      <c r="S42" s="50">
        <v>271</v>
      </c>
      <c r="T42" s="50"/>
      <c r="U42" s="50">
        <v>310</v>
      </c>
      <c r="V42" s="50"/>
      <c r="W42" s="53">
        <f>+[1]TearSheet!W42</f>
        <v>221</v>
      </c>
      <c r="X42" s="50"/>
      <c r="Y42" s="50">
        <v>0</v>
      </c>
      <c r="Z42" s="51"/>
      <c r="AA42" s="51">
        <v>463</v>
      </c>
      <c r="AB42" s="8"/>
      <c r="AC42" s="50">
        <f>SUM(C42:I42)</f>
        <v>495</v>
      </c>
      <c r="AD42" s="8"/>
      <c r="AE42" s="50">
        <f t="shared" si="3"/>
        <v>2497</v>
      </c>
      <c r="AF42" s="8"/>
      <c r="AG42" s="53">
        <f>SUM(S42:Y42)</f>
        <v>802</v>
      </c>
      <c r="AH42" s="8"/>
      <c r="AI42" s="55"/>
    </row>
    <row r="43" spans="1:40" x14ac:dyDescent="0.3">
      <c r="A43" s="49" t="s">
        <v>24</v>
      </c>
      <c r="B43" s="50"/>
      <c r="C43" s="51">
        <v>0</v>
      </c>
      <c r="D43" s="50"/>
      <c r="E43" s="50">
        <v>0</v>
      </c>
      <c r="F43" s="50"/>
      <c r="G43" s="50">
        <v>101</v>
      </c>
      <c r="H43" s="50"/>
      <c r="I43" s="50">
        <v>0</v>
      </c>
      <c r="J43" s="52"/>
      <c r="K43" s="50">
        <v>0</v>
      </c>
      <c r="L43" s="50"/>
      <c r="M43" s="50">
        <v>282</v>
      </c>
      <c r="N43" s="50"/>
      <c r="O43" s="50">
        <v>0</v>
      </c>
      <c r="P43" s="50"/>
      <c r="Q43" s="50">
        <v>0</v>
      </c>
      <c r="R43" s="52"/>
      <c r="S43" s="50">
        <v>0</v>
      </c>
      <c r="T43" s="50"/>
      <c r="U43" s="50">
        <v>0</v>
      </c>
      <c r="V43" s="50"/>
      <c r="W43" s="53">
        <f>+[1]TearSheet!W43</f>
        <v>0</v>
      </c>
      <c r="X43" s="50"/>
      <c r="Y43" s="50">
        <v>0</v>
      </c>
      <c r="Z43" s="51"/>
      <c r="AA43" s="51">
        <v>2156</v>
      </c>
      <c r="AB43" s="8"/>
      <c r="AC43" s="50">
        <f>SUM(C43:I43)</f>
        <v>101</v>
      </c>
      <c r="AD43" s="8"/>
      <c r="AE43" s="50">
        <f t="shared" si="3"/>
        <v>282</v>
      </c>
      <c r="AF43" s="8"/>
      <c r="AG43" s="53">
        <f>SUM(S43:Y43)</f>
        <v>0</v>
      </c>
      <c r="AH43" s="8"/>
    </row>
    <row r="44" spans="1:40" ht="15" x14ac:dyDescent="0.3">
      <c r="A44" s="56" t="s">
        <v>21</v>
      </c>
      <c r="B44" s="57"/>
      <c r="C44" s="58">
        <v>0</v>
      </c>
      <c r="D44" s="59"/>
      <c r="E44" s="59">
        <v>0</v>
      </c>
      <c r="F44" s="59"/>
      <c r="G44" s="59">
        <v>4</v>
      </c>
      <c r="H44" s="59"/>
      <c r="I44" s="59">
        <v>0</v>
      </c>
      <c r="J44" s="60"/>
      <c r="K44" s="59">
        <v>0</v>
      </c>
      <c r="L44" s="59"/>
      <c r="M44" s="59">
        <v>0</v>
      </c>
      <c r="N44" s="59"/>
      <c r="O44" s="59">
        <v>-8</v>
      </c>
      <c r="P44" s="59"/>
      <c r="Q44" s="59">
        <v>0</v>
      </c>
      <c r="R44" s="60"/>
      <c r="S44" s="59">
        <v>0</v>
      </c>
      <c r="T44" s="59"/>
      <c r="U44" s="59">
        <v>0</v>
      </c>
      <c r="V44" s="59"/>
      <c r="W44" s="61">
        <f>+[1]TearSheet!W44</f>
        <v>0</v>
      </c>
      <c r="X44" s="59"/>
      <c r="Y44" s="59">
        <v>0</v>
      </c>
      <c r="Z44" s="62"/>
      <c r="AA44" s="58">
        <v>0</v>
      </c>
      <c r="AB44" s="5"/>
      <c r="AC44" s="59">
        <f>SUM(C44:I44)</f>
        <v>4</v>
      </c>
      <c r="AD44" s="5"/>
      <c r="AE44" s="59">
        <f t="shared" si="3"/>
        <v>-8</v>
      </c>
      <c r="AF44" s="5"/>
      <c r="AG44" s="61">
        <f>SUM(S44:Y44)</f>
        <v>0</v>
      </c>
      <c r="AH44" s="8"/>
    </row>
    <row r="45" spans="1:40" x14ac:dyDescent="0.3">
      <c r="C45" s="66"/>
      <c r="D45" s="8"/>
      <c r="E45" s="66"/>
      <c r="F45" s="8"/>
      <c r="G45" s="66"/>
      <c r="I45" s="66"/>
      <c r="J45" s="8"/>
      <c r="K45" s="66"/>
      <c r="L45" s="8"/>
      <c r="M45" s="66"/>
      <c r="N45" s="8"/>
      <c r="O45" s="66"/>
      <c r="Q45" s="66"/>
      <c r="R45" s="8"/>
      <c r="S45" s="66"/>
      <c r="T45" s="8"/>
      <c r="U45" s="67"/>
      <c r="V45" s="8"/>
      <c r="W45" s="66"/>
      <c r="Y45" s="66"/>
      <c r="AA45" s="68"/>
      <c r="AB45" s="69"/>
      <c r="AC45" s="69"/>
      <c r="AD45" s="69"/>
      <c r="AE45" s="69"/>
      <c r="AF45" s="69"/>
      <c r="AG45" s="70"/>
      <c r="AH45" s="8"/>
    </row>
    <row r="46" spans="1:40" ht="15.75" customHeight="1" x14ac:dyDescent="0.3">
      <c r="C46" s="78">
        <f>C8</f>
        <v>2017</v>
      </c>
      <c r="D46" s="79"/>
      <c r="E46" s="79"/>
      <c r="F46" s="79"/>
      <c r="G46" s="79"/>
      <c r="H46" s="79"/>
      <c r="I46" s="79"/>
      <c r="J46" s="6"/>
      <c r="K46" s="79">
        <f>K8</f>
        <v>2018</v>
      </c>
      <c r="L46" s="79"/>
      <c r="M46" s="79"/>
      <c r="N46" s="79"/>
      <c r="O46" s="79"/>
      <c r="P46" s="79"/>
      <c r="Q46" s="80"/>
      <c r="R46" s="6"/>
      <c r="S46" s="79">
        <f>S8</f>
        <v>2019</v>
      </c>
      <c r="T46" s="79"/>
      <c r="U46" s="79"/>
      <c r="V46" s="79"/>
      <c r="W46" s="79"/>
      <c r="X46" s="79"/>
      <c r="Y46" s="80"/>
      <c r="Z46" s="7"/>
      <c r="AA46" s="81"/>
      <c r="AB46" s="82"/>
      <c r="AC46" s="82"/>
      <c r="AD46" s="82"/>
      <c r="AE46" s="82"/>
      <c r="AF46" s="82"/>
      <c r="AG46" s="83"/>
      <c r="AH46" s="8"/>
    </row>
    <row r="47" spans="1:40" x14ac:dyDescent="0.3">
      <c r="C47" s="9" t="s">
        <v>3</v>
      </c>
      <c r="D47" s="10"/>
      <c r="E47" s="71" t="s">
        <v>4</v>
      </c>
      <c r="F47" s="10"/>
      <c r="G47" s="71" t="s">
        <v>5</v>
      </c>
      <c r="H47" s="10"/>
      <c r="I47" s="11" t="s">
        <v>6</v>
      </c>
      <c r="J47" s="6"/>
      <c r="K47" s="11" t="s">
        <v>3</v>
      </c>
      <c r="L47" s="10"/>
      <c r="M47" s="71" t="s">
        <v>4</v>
      </c>
      <c r="N47" s="10"/>
      <c r="O47" s="71" t="s">
        <v>5</v>
      </c>
      <c r="P47" s="10"/>
      <c r="Q47" s="12" t="s">
        <v>6</v>
      </c>
      <c r="R47" s="6"/>
      <c r="S47" s="11" t="s">
        <v>3</v>
      </c>
      <c r="T47" s="10"/>
      <c r="U47" s="71" t="s">
        <v>4</v>
      </c>
      <c r="V47" s="10"/>
      <c r="W47" s="71" t="s">
        <v>5</v>
      </c>
      <c r="X47" s="10"/>
      <c r="Y47" s="12" t="s">
        <v>6</v>
      </c>
      <c r="Z47" s="7"/>
      <c r="AA47" s="9">
        <f>AA9</f>
        <v>2016</v>
      </c>
      <c r="AB47" s="8"/>
      <c r="AC47" s="11">
        <f>AC9</f>
        <v>2017</v>
      </c>
      <c r="AD47" s="8"/>
      <c r="AE47" s="11">
        <f>AE9</f>
        <v>2018</v>
      </c>
      <c r="AF47" s="8"/>
      <c r="AG47" s="12">
        <f>AG9</f>
        <v>2019</v>
      </c>
      <c r="AH47" s="8"/>
    </row>
    <row r="48" spans="1:40" x14ac:dyDescent="0.3">
      <c r="A48" s="17" t="s">
        <v>25</v>
      </c>
      <c r="C48" s="72"/>
      <c r="D48" s="10"/>
      <c r="E48" s="10"/>
      <c r="F48" s="10"/>
      <c r="G48" s="10"/>
      <c r="H48" s="10"/>
      <c r="I48" s="10"/>
      <c r="J48" s="6"/>
      <c r="K48" s="10"/>
      <c r="L48" s="10"/>
      <c r="M48" s="10"/>
      <c r="N48" s="10"/>
      <c r="O48" s="10"/>
      <c r="P48" s="10"/>
      <c r="Q48" s="73"/>
      <c r="R48" s="6"/>
      <c r="S48" s="10"/>
      <c r="T48" s="10"/>
      <c r="U48" s="10"/>
      <c r="V48" s="10"/>
      <c r="W48" s="10"/>
      <c r="X48" s="10"/>
      <c r="Y48" s="73"/>
      <c r="Z48" s="7"/>
      <c r="AA48" s="7"/>
      <c r="AB48" s="8"/>
      <c r="AC48" s="8"/>
      <c r="AD48" s="8"/>
      <c r="AE48" s="8"/>
      <c r="AF48" s="8"/>
      <c r="AG48" s="73"/>
      <c r="AH48" s="8"/>
    </row>
    <row r="49" spans="1:34" x14ac:dyDescent="0.3">
      <c r="A49" s="17" t="s">
        <v>8</v>
      </c>
      <c r="B49" s="18"/>
      <c r="C49" s="19">
        <v>0</v>
      </c>
      <c r="D49" s="20"/>
      <c r="E49" s="20">
        <v>-4</v>
      </c>
      <c r="F49" s="20"/>
      <c r="G49" s="20">
        <v>0</v>
      </c>
      <c r="H49" s="20"/>
      <c r="I49" s="20">
        <v>32</v>
      </c>
      <c r="J49" s="21"/>
      <c r="K49" s="20">
        <v>-3</v>
      </c>
      <c r="L49" s="20"/>
      <c r="M49" s="20">
        <v>0</v>
      </c>
      <c r="N49" s="20"/>
      <c r="O49" s="20">
        <v>0</v>
      </c>
      <c r="P49" s="20"/>
      <c r="Q49" s="20">
        <v>24</v>
      </c>
      <c r="R49" s="21"/>
      <c r="S49" s="20">
        <v>-2</v>
      </c>
      <c r="T49" s="20"/>
      <c r="U49" s="20">
        <v>3345</v>
      </c>
      <c r="V49" s="20"/>
      <c r="W49" s="22">
        <f>+[1]TearSheet!W49</f>
        <v>41</v>
      </c>
      <c r="X49" s="20"/>
      <c r="Y49" s="20">
        <v>0</v>
      </c>
      <c r="Z49" s="19"/>
      <c r="AA49" s="19">
        <v>476</v>
      </c>
      <c r="AB49" s="8"/>
      <c r="AC49" s="20">
        <f>SUM(C49:I49)</f>
        <v>28</v>
      </c>
      <c r="AD49" s="8"/>
      <c r="AE49" s="20">
        <f t="shared" ref="AE49:AE53" si="4">SUM(K49:Q49)</f>
        <v>21</v>
      </c>
      <c r="AF49" s="8"/>
      <c r="AG49" s="22">
        <f>SUM(S49:Y49)</f>
        <v>3384</v>
      </c>
      <c r="AH49" s="8"/>
    </row>
    <row r="50" spans="1:34" x14ac:dyDescent="0.3">
      <c r="A50" s="17" t="s">
        <v>9</v>
      </c>
      <c r="B50" s="18"/>
      <c r="C50" s="24">
        <v>15</v>
      </c>
      <c r="D50" s="25"/>
      <c r="E50" s="25">
        <v>17</v>
      </c>
      <c r="F50" s="25"/>
      <c r="G50" s="25">
        <v>0</v>
      </c>
      <c r="H50" s="25"/>
      <c r="I50" s="25">
        <v>1</v>
      </c>
      <c r="J50" s="26"/>
      <c r="K50" s="25">
        <v>3</v>
      </c>
      <c r="L50" s="25"/>
      <c r="M50" s="25">
        <v>0</v>
      </c>
      <c r="N50" s="25"/>
      <c r="O50" s="25">
        <v>0</v>
      </c>
      <c r="P50" s="25"/>
      <c r="Q50" s="25">
        <v>-3</v>
      </c>
      <c r="R50" s="26"/>
      <c r="S50" s="25">
        <v>11</v>
      </c>
      <c r="T50" s="25"/>
      <c r="U50" s="29">
        <v>1939</v>
      </c>
      <c r="V50" s="25"/>
      <c r="W50" s="27">
        <f>+[1]TearSheet!W50</f>
        <v>79</v>
      </c>
      <c r="X50" s="25"/>
      <c r="Y50" s="25">
        <v>0</v>
      </c>
      <c r="Z50" s="28"/>
      <c r="AA50" s="28">
        <v>274</v>
      </c>
      <c r="AB50" s="8"/>
      <c r="AC50" s="29">
        <f>SUM(C50:I50)</f>
        <v>33</v>
      </c>
      <c r="AD50" s="8"/>
      <c r="AE50" s="29">
        <f t="shared" si="4"/>
        <v>0</v>
      </c>
      <c r="AF50" s="8"/>
      <c r="AG50" s="27">
        <f>SUM(S50:Y50)</f>
        <v>2029</v>
      </c>
      <c r="AH50" s="8"/>
    </row>
    <row r="51" spans="1:34" x14ac:dyDescent="0.3">
      <c r="A51" s="1" t="s">
        <v>10</v>
      </c>
      <c r="B51" s="30"/>
      <c r="C51" s="24">
        <v>12</v>
      </c>
      <c r="D51" s="25"/>
      <c r="E51" s="25">
        <v>17</v>
      </c>
      <c r="F51" s="25"/>
      <c r="G51" s="25">
        <v>0</v>
      </c>
      <c r="H51" s="25"/>
      <c r="I51" s="25">
        <v>100</v>
      </c>
      <c r="J51" s="26"/>
      <c r="K51" s="25">
        <v>6</v>
      </c>
      <c r="L51" s="25"/>
      <c r="M51" s="25">
        <v>0</v>
      </c>
      <c r="N51" s="25"/>
      <c r="O51" s="25">
        <v>0</v>
      </c>
      <c r="P51" s="25"/>
      <c r="Q51" s="25">
        <v>0</v>
      </c>
      <c r="R51" s="26"/>
      <c r="S51" s="25">
        <v>2</v>
      </c>
      <c r="T51" s="25"/>
      <c r="U51" s="29">
        <v>474</v>
      </c>
      <c r="V51" s="25"/>
      <c r="W51" s="27">
        <f>+[1]TearSheet!W51</f>
        <v>194</v>
      </c>
      <c r="X51" s="25"/>
      <c r="Y51" s="25">
        <v>0</v>
      </c>
      <c r="Z51" s="28"/>
      <c r="AA51" s="28">
        <v>1255</v>
      </c>
      <c r="AB51" s="8"/>
      <c r="AC51" s="29">
        <f>SUM(C51:I51)</f>
        <v>129</v>
      </c>
      <c r="AD51" s="8"/>
      <c r="AE51" s="29">
        <f t="shared" si="4"/>
        <v>6</v>
      </c>
      <c r="AF51" s="8"/>
      <c r="AG51" s="27">
        <f>SUM(S51:Y51)</f>
        <v>670</v>
      </c>
      <c r="AH51" s="8"/>
    </row>
    <row r="52" spans="1:34" x14ac:dyDescent="0.3">
      <c r="A52" s="17" t="s">
        <v>14</v>
      </c>
      <c r="B52" s="18"/>
      <c r="C52" s="31">
        <v>0</v>
      </c>
      <c r="D52" s="25"/>
      <c r="E52" s="32">
        <v>0</v>
      </c>
      <c r="F52" s="25"/>
      <c r="G52" s="32">
        <v>0</v>
      </c>
      <c r="H52" s="25"/>
      <c r="I52" s="32">
        <v>0</v>
      </c>
      <c r="J52" s="26"/>
      <c r="K52" s="32">
        <v>-18</v>
      </c>
      <c r="L52" s="25"/>
      <c r="M52" s="32">
        <v>0</v>
      </c>
      <c r="N52" s="25"/>
      <c r="O52" s="32">
        <v>0</v>
      </c>
      <c r="P52" s="25"/>
      <c r="Q52" s="32">
        <v>0</v>
      </c>
      <c r="R52" s="26"/>
      <c r="S52" s="32">
        <v>0</v>
      </c>
      <c r="T52" s="25"/>
      <c r="U52" s="35">
        <v>11</v>
      </c>
      <c r="V52" s="25"/>
      <c r="W52" s="33">
        <f>+[1]TearSheet!W52</f>
        <v>0</v>
      </c>
      <c r="X52" s="25"/>
      <c r="Y52" s="32">
        <v>0</v>
      </c>
      <c r="Z52" s="28"/>
      <c r="AA52" s="34">
        <v>25</v>
      </c>
      <c r="AB52" s="8"/>
      <c r="AC52" s="35">
        <f>SUM(C52:I52)</f>
        <v>0</v>
      </c>
      <c r="AD52" s="8"/>
      <c r="AE52" s="35">
        <f t="shared" si="4"/>
        <v>-18</v>
      </c>
      <c r="AF52" s="8"/>
      <c r="AG52" s="33">
        <f>SUM(S52:Y52)</f>
        <v>11</v>
      </c>
      <c r="AH52" s="8"/>
    </row>
    <row r="53" spans="1:34" x14ac:dyDescent="0.3">
      <c r="A53" s="17" t="s">
        <v>12</v>
      </c>
      <c r="B53" s="30"/>
      <c r="C53" s="74">
        <v>27</v>
      </c>
      <c r="D53" s="75"/>
      <c r="E53" s="75">
        <v>30</v>
      </c>
      <c r="F53" s="75"/>
      <c r="G53" s="75">
        <v>0</v>
      </c>
      <c r="H53" s="75"/>
      <c r="I53" s="75">
        <v>133</v>
      </c>
      <c r="J53" s="21"/>
      <c r="K53" s="75">
        <v>-12</v>
      </c>
      <c r="L53" s="75"/>
      <c r="M53" s="75">
        <v>0</v>
      </c>
      <c r="N53" s="75"/>
      <c r="O53" s="75">
        <v>0</v>
      </c>
      <c r="P53" s="75"/>
      <c r="Q53" s="76">
        <v>21</v>
      </c>
      <c r="R53" s="21"/>
      <c r="S53" s="75">
        <v>11</v>
      </c>
      <c r="T53" s="75"/>
      <c r="U53" s="75">
        <v>5769</v>
      </c>
      <c r="V53" s="75"/>
      <c r="W53" s="61">
        <f>+[1]TearSheet!W53</f>
        <v>314</v>
      </c>
      <c r="X53" s="75"/>
      <c r="Y53" s="76">
        <f>SUM(Y49:Y52)</f>
        <v>0</v>
      </c>
      <c r="Z53" s="19"/>
      <c r="AA53" s="58">
        <v>2030</v>
      </c>
      <c r="AB53" s="5"/>
      <c r="AC53" s="59">
        <f>SUM(C53:I53)</f>
        <v>190</v>
      </c>
      <c r="AD53" s="5"/>
      <c r="AE53" s="59">
        <f t="shared" si="4"/>
        <v>9</v>
      </c>
      <c r="AF53" s="5"/>
      <c r="AG53" s="61">
        <f>SUM(S53:Y53)</f>
        <v>6094</v>
      </c>
      <c r="AH53" s="8"/>
    </row>
    <row r="54" spans="1:34" x14ac:dyDescent="0.3">
      <c r="J54" s="8"/>
      <c r="R54" s="8"/>
      <c r="W54" s="8"/>
      <c r="AA54" s="8"/>
      <c r="AB54" s="8"/>
      <c r="AC54" s="8"/>
      <c r="AD54" s="8"/>
      <c r="AE54" s="8"/>
      <c r="AF54" s="8"/>
      <c r="AG54" s="8"/>
    </row>
    <row r="55" spans="1:34" x14ac:dyDescent="0.3">
      <c r="A55" s="77"/>
    </row>
  </sheetData>
  <mergeCells count="11">
    <mergeCell ref="C46:I46"/>
    <mergeCell ref="K46:Q46"/>
    <mergeCell ref="S46:Y46"/>
    <mergeCell ref="AA46:AG46"/>
    <mergeCell ref="A1:AG1"/>
    <mergeCell ref="A2:AG2"/>
    <mergeCell ref="A3:AG3"/>
    <mergeCell ref="C8:I8"/>
    <mergeCell ref="K8:Q8"/>
    <mergeCell ref="S8:Y8"/>
    <mergeCell ref="AA8:AG8"/>
  </mergeCells>
  <pageMargins left="0.7" right="0.7" top="0.75" bottom="0.75" header="0.3" footer="0.3"/>
  <pageSetup scale="55" orientation="landscape" r:id="rId1"/>
  <headerFooter>
    <oddFooter>&amp;LProforma Selected Financial Data - Tear Sheet&amp;CFINAL&amp;R10/28/2019  4:30PM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3Q19 Tear Sheet </vt:lpstr>
      <vt:lpstr>'3Q19 Tear Sheet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Guerrero, Aaron A</dc:creator>
  <cp:lastModifiedBy>Delisio, Sam T</cp:lastModifiedBy>
  <dcterms:created xsi:type="dcterms:W3CDTF">2019-10-28T16:31:40Z</dcterms:created>
  <dcterms:modified xsi:type="dcterms:W3CDTF">2019-10-28T21:21:56Z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