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" windowWidth="14400" windowHeight="13230"/>
  </bookViews>
  <sheets>
    <sheet name="Proforma Data" sheetId="4" r:id="rId1"/>
  </sheets>
  <definedNames>
    <definedName name="_xlnm.Print_Area" localSheetId="0">'Proforma Data'!$A$1:$U$63</definedName>
  </definedNames>
  <calcPr calcId="145621"/>
</workbook>
</file>

<file path=xl/calcChain.xml><?xml version="1.0" encoding="utf-8"?>
<calcChain xmlns="http://schemas.openxmlformats.org/spreadsheetml/2006/main">
  <c r="U62" i="4" l="1"/>
  <c r="U63" i="4"/>
  <c r="S62" i="4"/>
  <c r="U43" i="4" l="1"/>
  <c r="S43" i="4"/>
  <c r="Q43" i="4"/>
  <c r="O43" i="4"/>
  <c r="M43" i="4"/>
  <c r="K43" i="4"/>
  <c r="I43" i="4"/>
  <c r="G43" i="4"/>
  <c r="E43" i="4"/>
  <c r="C43" i="4"/>
  <c r="K50" i="4" l="1"/>
  <c r="U59" i="4" l="1"/>
  <c r="U61" i="4"/>
  <c r="U56" i="4"/>
  <c r="U55" i="4"/>
  <c r="U54" i="4"/>
  <c r="U50" i="4"/>
  <c r="U49" i="4"/>
  <c r="U48" i="4"/>
  <c r="U47" i="4"/>
  <c r="U24" i="4"/>
  <c r="U23" i="4"/>
  <c r="U22" i="4"/>
  <c r="U21" i="4"/>
  <c r="U20" i="4"/>
  <c r="U16" i="4"/>
  <c r="U15" i="4"/>
  <c r="U14" i="4"/>
  <c r="U13" i="4"/>
  <c r="U12" i="4"/>
  <c r="U17" i="4" l="1"/>
  <c r="U31" i="4"/>
  <c r="U30" i="4"/>
  <c r="U29" i="4"/>
  <c r="U25" i="4"/>
  <c r="U28" i="4"/>
  <c r="K58" i="4"/>
  <c r="Q31" i="4"/>
  <c r="O31" i="4"/>
  <c r="M31" i="4"/>
  <c r="K31" i="4"/>
  <c r="Q30" i="4"/>
  <c r="O30" i="4"/>
  <c r="M30" i="4"/>
  <c r="K30" i="4"/>
  <c r="Q29" i="4"/>
  <c r="O29" i="4"/>
  <c r="M29" i="4"/>
  <c r="K29" i="4"/>
  <c r="Q28" i="4"/>
  <c r="O28" i="4"/>
  <c r="M28" i="4"/>
  <c r="K28" i="4"/>
  <c r="Q25" i="4"/>
  <c r="O25" i="4"/>
  <c r="M25" i="4"/>
  <c r="K25" i="4"/>
  <c r="Q17" i="4"/>
  <c r="O17" i="4"/>
  <c r="M17" i="4"/>
  <c r="K17" i="4"/>
  <c r="U33" i="4" l="1"/>
  <c r="K33" i="4"/>
  <c r="Q33" i="4"/>
  <c r="O33" i="4"/>
  <c r="M33" i="4"/>
  <c r="C53" i="4" l="1"/>
  <c r="C46" i="4"/>
  <c r="E53" i="4" l="1"/>
  <c r="G53" i="4" s="1"/>
  <c r="S56" i="4"/>
  <c r="I53" i="4" l="1"/>
  <c r="K53" i="4" s="1"/>
  <c r="M53" i="4" s="1"/>
  <c r="O53" i="4" s="1"/>
  <c r="Q53" i="4" s="1"/>
  <c r="S49" i="4"/>
  <c r="E46" i="4" l="1"/>
  <c r="G46" i="4" s="1"/>
  <c r="I46" i="4" s="1"/>
  <c r="K46" i="4" s="1"/>
  <c r="M46" i="4" s="1"/>
  <c r="O46" i="4" s="1"/>
  <c r="Q46" i="4" s="1"/>
  <c r="S48" i="4" l="1"/>
  <c r="S55" i="4"/>
  <c r="S63" i="4"/>
  <c r="S61" i="4"/>
  <c r="S54" i="4"/>
  <c r="S50" i="4"/>
  <c r="S47" i="4"/>
  <c r="S24" i="4"/>
  <c r="S23" i="4"/>
  <c r="S22" i="4"/>
  <c r="S21" i="4"/>
  <c r="S20" i="4"/>
  <c r="S16" i="4"/>
  <c r="S15" i="4"/>
  <c r="S14" i="4"/>
  <c r="S13" i="4"/>
  <c r="S12" i="4"/>
  <c r="I31" i="4"/>
  <c r="G31" i="4"/>
  <c r="E31" i="4"/>
  <c r="C31" i="4"/>
  <c r="I30" i="4"/>
  <c r="G30" i="4"/>
  <c r="E30" i="4"/>
  <c r="C30" i="4"/>
  <c r="I29" i="4"/>
  <c r="G29" i="4"/>
  <c r="E29" i="4"/>
  <c r="C29" i="4"/>
  <c r="I28" i="4"/>
  <c r="G28" i="4"/>
  <c r="E28" i="4"/>
  <c r="C28" i="4"/>
  <c r="I25" i="4"/>
  <c r="G25" i="4"/>
  <c r="E25" i="4"/>
  <c r="C25" i="4"/>
  <c r="I17" i="4"/>
  <c r="G17" i="4"/>
  <c r="E17" i="4"/>
  <c r="C17" i="4"/>
  <c r="S53" i="4" l="1"/>
  <c r="U53" i="4" s="1"/>
  <c r="S46" i="4"/>
  <c r="U46" i="4" s="1"/>
  <c r="S28" i="4"/>
  <c r="S30" i="4"/>
  <c r="S17" i="4"/>
  <c r="S31" i="4"/>
  <c r="S29" i="4"/>
  <c r="S25" i="4"/>
  <c r="I33" i="4"/>
  <c r="G33" i="4"/>
  <c r="C33" i="4"/>
  <c r="E33" i="4"/>
  <c r="S33" i="4" l="1"/>
</calcChain>
</file>

<file path=xl/sharedStrings.xml><?xml version="1.0" encoding="utf-8"?>
<sst xmlns="http://schemas.openxmlformats.org/spreadsheetml/2006/main" count="65" uniqueCount="37">
  <si>
    <t>National Oilwell Varco, Inc.</t>
  </si>
  <si>
    <t>Year To Date</t>
  </si>
  <si>
    <t>Q1</t>
  </si>
  <si>
    <t>Q2</t>
  </si>
  <si>
    <t>Q3</t>
  </si>
  <si>
    <t>Q4</t>
  </si>
  <si>
    <t xml:space="preserve">  Eliminations</t>
  </si>
  <si>
    <t xml:space="preserve">    Total</t>
  </si>
  <si>
    <t xml:space="preserve">  Ending Backlog</t>
  </si>
  <si>
    <t xml:space="preserve">  Rig Systems</t>
  </si>
  <si>
    <t xml:space="preserve">  Rig Aftermarket</t>
  </si>
  <si>
    <t xml:space="preserve">  Completion &amp; Production Solutions</t>
  </si>
  <si>
    <t xml:space="preserve">  Wellbore Technologies</t>
  </si>
  <si>
    <t>Rig Systems:</t>
  </si>
  <si>
    <t>Completion &amp; Production Solutions:</t>
  </si>
  <si>
    <t>Operating non-GAAP Diluted EPS Data:</t>
  </si>
  <si>
    <t xml:space="preserve">  FX Adjustment</t>
  </si>
  <si>
    <t xml:space="preserve">  Revenue out of backlog</t>
  </si>
  <si>
    <t xml:space="preserve">  Operating (non-GAAP)</t>
  </si>
  <si>
    <t xml:space="preserve">    Tax items</t>
  </si>
  <si>
    <t xml:space="preserve">  Net income (loss) attributable to Company</t>
  </si>
  <si>
    <t xml:space="preserve">    Argentina/Venezuela asset write-down</t>
  </si>
  <si>
    <t xml:space="preserve">  Order Additions, net</t>
  </si>
  <si>
    <t xml:space="preserve">    Goodwill and other intangible asset write-down</t>
  </si>
  <si>
    <t>Proforma Selected Financial Data</t>
  </si>
  <si>
    <t xml:space="preserve">  Eliminations and corporate costs</t>
  </si>
  <si>
    <t>(In millions, except per share data)</t>
  </si>
  <si>
    <t>Other items in operating profit</t>
  </si>
  <si>
    <t>Other items in other income (expense), net</t>
  </si>
  <si>
    <t xml:space="preserve">  Other items:</t>
  </si>
  <si>
    <t>Revenue:</t>
  </si>
  <si>
    <t>Adjusted EBITDA:</t>
  </si>
  <si>
    <t>Adjusted EBITDA %:</t>
  </si>
  <si>
    <t xml:space="preserve">  Deductions from backlog</t>
  </si>
  <si>
    <t xml:space="preserve">    Other</t>
  </si>
  <si>
    <t xml:space="preserve">    Fixed asset write-downs</t>
  </si>
  <si>
    <t>Other items in provision for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</si>
</sst>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  <numFmt numFmtId="168" formatCode="_(&quot;$&quot;* #,##0.0_);_(&quot;$&quot;* \(#,##0.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0" xfId="2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0" fontId="3" fillId="0" borderId="11" xfId="2" applyFont="1" applyBorder="1"/>
    <xf numFmtId="0" fontId="3" fillId="0" borderId="12" xfId="2" applyFont="1" applyBorder="1"/>
    <xf numFmtId="164" fontId="3" fillId="0" borderId="9" xfId="3" applyNumberFormat="1" applyFont="1" applyBorder="1"/>
    <xf numFmtId="164" fontId="3" fillId="0" borderId="0" xfId="3" applyNumberFormat="1" applyFont="1" applyBorder="1"/>
    <xf numFmtId="164" fontId="3" fillId="0" borderId="10" xfId="3" applyNumberFormat="1" applyFont="1" applyBorder="1"/>
    <xf numFmtId="164" fontId="3" fillId="0" borderId="0" xfId="2" applyNumberFormat="1" applyFont="1"/>
    <xf numFmtId="165" fontId="3" fillId="0" borderId="9" xfId="3" applyNumberFormat="1" applyFont="1" applyBorder="1"/>
    <xf numFmtId="165" fontId="3" fillId="0" borderId="0" xfId="3" applyNumberFormat="1" applyFont="1" applyBorder="1"/>
    <xf numFmtId="165" fontId="3" fillId="0" borderId="10" xfId="3" applyNumberFormat="1" applyFont="1" applyBorder="1"/>
    <xf numFmtId="165" fontId="3" fillId="0" borderId="0" xfId="3" applyNumberFormat="1" applyFont="1"/>
    <xf numFmtId="165" fontId="3" fillId="0" borderId="11" xfId="3" applyNumberFormat="1" applyFont="1" applyBorder="1"/>
    <xf numFmtId="165" fontId="3" fillId="0" borderId="12" xfId="3" applyNumberFormat="1" applyFont="1" applyBorder="1"/>
    <xf numFmtId="0" fontId="3" fillId="0" borderId="0" xfId="2" quotePrefix="1" applyFont="1" applyAlignment="1">
      <alignment horizontal="left"/>
    </xf>
    <xf numFmtId="164" fontId="3" fillId="0" borderId="0" xfId="2" applyNumberFormat="1" applyFont="1" applyBorder="1"/>
    <xf numFmtId="164" fontId="3" fillId="0" borderId="11" xfId="2" applyNumberFormat="1" applyFont="1" applyBorder="1"/>
    <xf numFmtId="164" fontId="3" fillId="0" borderId="12" xfId="2" applyNumberFormat="1" applyFont="1" applyBorder="1"/>
    <xf numFmtId="164" fontId="3" fillId="0" borderId="4" xfId="3" applyNumberFormat="1" applyFont="1" applyBorder="1"/>
    <xf numFmtId="164" fontId="3" fillId="0" borderId="5" xfId="3" applyNumberFormat="1" applyFont="1" applyBorder="1"/>
    <xf numFmtId="164" fontId="3" fillId="0" borderId="6" xfId="3" applyNumberFormat="1" applyFont="1" applyBorder="1"/>
    <xf numFmtId="164" fontId="3" fillId="0" borderId="7" xfId="2" applyNumberFormat="1" applyFont="1" applyBorder="1"/>
    <xf numFmtId="164" fontId="3" fillId="0" borderId="8" xfId="2" applyNumberFormat="1" applyFont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0" fontId="3" fillId="0" borderId="0" xfId="2" applyFont="1" applyAlignment="1">
      <alignment horizontal="left"/>
    </xf>
    <xf numFmtId="166" fontId="3" fillId="0" borderId="9" xfId="4" applyNumberFormat="1" applyFont="1" applyBorder="1"/>
    <xf numFmtId="166" fontId="3" fillId="0" borderId="0" xfId="4" applyNumberFormat="1" applyFont="1" applyBorder="1"/>
    <xf numFmtId="166" fontId="3" fillId="0" borderId="10" xfId="4" applyNumberFormat="1" applyFont="1" applyBorder="1"/>
    <xf numFmtId="166" fontId="3" fillId="0" borderId="11" xfId="4" applyNumberFormat="1" applyFont="1" applyBorder="1"/>
    <xf numFmtId="166" fontId="3" fillId="0" borderId="12" xfId="4" applyNumberFormat="1" applyFont="1" applyBorder="1"/>
    <xf numFmtId="43" fontId="3" fillId="0" borderId="4" xfId="5" applyFont="1" applyBorder="1"/>
    <xf numFmtId="43" fontId="3" fillId="0" borderId="5" xfId="5" applyFont="1" applyBorder="1"/>
    <xf numFmtId="43" fontId="3" fillId="0" borderId="6" xfId="5" applyFont="1" applyBorder="1"/>
    <xf numFmtId="43" fontId="3" fillId="0" borderId="0" xfId="5" applyFont="1" applyBorder="1"/>
    <xf numFmtId="43" fontId="3" fillId="0" borderId="7" xfId="5" applyFont="1" applyBorder="1"/>
    <xf numFmtId="43" fontId="3" fillId="0" borderId="8" xfId="5" applyFont="1" applyBorder="1"/>
    <xf numFmtId="0" fontId="3" fillId="0" borderId="14" xfId="2" applyFont="1" applyBorder="1"/>
    <xf numFmtId="167" fontId="3" fillId="0" borderId="9" xfId="2" applyNumberFormat="1" applyFont="1" applyBorder="1"/>
    <xf numFmtId="167" fontId="3" fillId="0" borderId="0" xfId="2" applyNumberFormat="1" applyFont="1" applyBorder="1"/>
    <xf numFmtId="167" fontId="3" fillId="0" borderId="10" xfId="2" applyNumberFormat="1" applyFont="1" applyBorder="1"/>
    <xf numFmtId="167" fontId="3" fillId="0" borderId="11" xfId="2" applyNumberFormat="1" applyFont="1" applyBorder="1"/>
    <xf numFmtId="167" fontId="3" fillId="0" borderId="12" xfId="2" applyNumberFormat="1" applyFont="1" applyBorder="1"/>
    <xf numFmtId="167" fontId="3" fillId="0" borderId="15" xfId="2" applyNumberFormat="1" applyFont="1" applyBorder="1"/>
    <xf numFmtId="43" fontId="3" fillId="0" borderId="0" xfId="2" applyNumberFormat="1" applyFont="1" applyBorder="1"/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0" borderId="6" xfId="3" applyNumberFormat="1" applyFont="1" applyBorder="1"/>
    <xf numFmtId="165" fontId="3" fillId="0" borderId="14" xfId="3" applyNumberFormat="1" applyFont="1" applyBorder="1"/>
    <xf numFmtId="166" fontId="3" fillId="0" borderId="9" xfId="1" applyNumberFormat="1" applyFont="1" applyBorder="1"/>
    <xf numFmtId="166" fontId="3" fillId="0" borderId="0" xfId="1" applyNumberFormat="1" applyFont="1" applyBorder="1"/>
    <xf numFmtId="166" fontId="3" fillId="0" borderId="10" xfId="1" applyNumberFormat="1" applyFont="1" applyBorder="1"/>
    <xf numFmtId="166" fontId="3" fillId="0" borderId="0" xfId="1" applyNumberFormat="1" applyFont="1"/>
    <xf numFmtId="166" fontId="3" fillId="0" borderId="11" xfId="1" applyNumberFormat="1" applyFont="1" applyBorder="1"/>
    <xf numFmtId="166" fontId="3" fillId="0" borderId="12" xfId="1" applyNumberFormat="1" applyFont="1" applyBorder="1"/>
    <xf numFmtId="0" fontId="3" fillId="0" borderId="17" xfId="2" applyFont="1" applyBorder="1"/>
    <xf numFmtId="0" fontId="3" fillId="0" borderId="18" xfId="2" applyFont="1" applyBorder="1"/>
    <xf numFmtId="0" fontId="3" fillId="0" borderId="16" xfId="2" applyFont="1" applyBorder="1"/>
    <xf numFmtId="0" fontId="3" fillId="0" borderId="19" xfId="2" applyFont="1" applyBorder="1"/>
    <xf numFmtId="0" fontId="3" fillId="0" borderId="20" xfId="2" applyFont="1" applyBorder="1"/>
    <xf numFmtId="0" fontId="3" fillId="0" borderId="7" xfId="2" quotePrefix="1" applyFont="1" applyBorder="1" applyAlignment="1">
      <alignment horizontal="left"/>
    </xf>
    <xf numFmtId="167" fontId="5" fillId="0" borderId="5" xfId="2" applyNumberFormat="1" applyFont="1" applyBorder="1" applyAlignment="1">
      <alignment horizontal="left"/>
    </xf>
    <xf numFmtId="167" fontId="3" fillId="0" borderId="5" xfId="2" applyNumberFormat="1" applyFont="1" applyBorder="1"/>
    <xf numFmtId="167" fontId="3" fillId="0" borderId="4" xfId="2" applyNumberFormat="1" applyFont="1" applyBorder="1"/>
    <xf numFmtId="167" fontId="3" fillId="0" borderId="6" xfId="2" applyNumberFormat="1" applyFont="1" applyBorder="1"/>
    <xf numFmtId="167" fontId="3" fillId="0" borderId="7" xfId="2" applyNumberFormat="1" applyFont="1" applyBorder="1"/>
    <xf numFmtId="0" fontId="3" fillId="0" borderId="5" xfId="2" applyFont="1" applyBorder="1"/>
    <xf numFmtId="167" fontId="3" fillId="0" borderId="8" xfId="2" applyNumberFormat="1" applyFont="1" applyBorder="1"/>
    <xf numFmtId="44" fontId="3" fillId="0" borderId="9" xfId="7" applyFont="1" applyBorder="1"/>
    <xf numFmtId="44" fontId="3" fillId="0" borderId="0" xfId="7" applyFont="1" applyBorder="1"/>
    <xf numFmtId="44" fontId="3" fillId="0" borderId="10" xfId="7" applyFont="1" applyBorder="1"/>
    <xf numFmtId="44" fontId="3" fillId="0" borderId="0" xfId="7" applyFont="1"/>
    <xf numFmtId="44" fontId="3" fillId="0" borderId="11" xfId="7" applyFont="1" applyBorder="1"/>
    <xf numFmtId="44" fontId="3" fillId="0" borderId="12" xfId="7" applyFont="1" applyBorder="1"/>
    <xf numFmtId="44" fontId="3" fillId="0" borderId="21" xfId="7" applyFont="1" applyBorder="1"/>
    <xf numFmtId="44" fontId="3" fillId="0" borderId="22" xfId="7" applyFont="1" applyBorder="1"/>
    <xf numFmtId="44" fontId="3" fillId="0" borderId="23" xfId="7" applyFont="1" applyBorder="1"/>
    <xf numFmtId="44" fontId="3" fillId="0" borderId="24" xfId="7" applyFont="1" applyBorder="1"/>
    <xf numFmtId="44" fontId="3" fillId="0" borderId="25" xfId="7" applyFont="1" applyBorder="1"/>
    <xf numFmtId="43" fontId="3" fillId="0" borderId="9" xfId="6" applyFont="1" applyBorder="1"/>
    <xf numFmtId="43" fontId="3" fillId="0" borderId="0" xfId="6" applyFont="1" applyBorder="1"/>
    <xf numFmtId="43" fontId="3" fillId="0" borderId="10" xfId="6" applyFont="1" applyBorder="1"/>
    <xf numFmtId="43" fontId="3" fillId="0" borderId="0" xfId="6" applyFont="1"/>
    <xf numFmtId="43" fontId="3" fillId="0" borderId="11" xfId="6" applyFont="1" applyBorder="1"/>
    <xf numFmtId="43" fontId="3" fillId="0" borderId="12" xfId="6" applyFont="1" applyBorder="1"/>
    <xf numFmtId="0" fontId="3" fillId="0" borderId="8" xfId="2" applyFont="1" applyBorder="1"/>
    <xf numFmtId="0" fontId="3" fillId="0" borderId="18" xfId="2" applyFont="1" applyBorder="1" applyAlignment="1">
      <alignment horizontal="center"/>
    </xf>
    <xf numFmtId="167" fontId="3" fillId="0" borderId="13" xfId="2" applyNumberFormat="1" applyFont="1" applyBorder="1"/>
    <xf numFmtId="0" fontId="3" fillId="0" borderId="0" xfId="2" quotePrefix="1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167" fontId="3" fillId="0" borderId="3" xfId="2" applyNumberFormat="1" applyFont="1" applyBorder="1"/>
    <xf numFmtId="167" fontId="3" fillId="0" borderId="0" xfId="2" applyNumberFormat="1" applyFont="1"/>
    <xf numFmtId="168" fontId="3" fillId="0" borderId="0" xfId="2" applyNumberFormat="1" applyFont="1"/>
    <xf numFmtId="0" fontId="3" fillId="0" borderId="2" xfId="2" applyFont="1" applyBorder="1" applyAlignment="1">
      <alignment horizontal="center"/>
    </xf>
    <xf numFmtId="0" fontId="3" fillId="0" borderId="26" xfId="2" applyFont="1" applyBorder="1"/>
    <xf numFmtId="165" fontId="3" fillId="0" borderId="26" xfId="3" applyNumberFormat="1" applyFont="1" applyBorder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2" xfId="2" quotePrefix="1" applyFont="1" applyBorder="1"/>
    <xf numFmtId="0" fontId="3" fillId="0" borderId="2" xfId="2" applyFont="1" applyBorder="1"/>
    <xf numFmtId="164" fontId="3" fillId="0" borderId="26" xfId="2" applyNumberFormat="1" applyFont="1" applyBorder="1"/>
    <xf numFmtId="166" fontId="3" fillId="0" borderId="26" xfId="1" applyNumberFormat="1" applyFont="1" applyBorder="1"/>
    <xf numFmtId="44" fontId="3" fillId="0" borderId="26" xfId="7" applyFont="1" applyBorder="1"/>
    <xf numFmtId="43" fontId="3" fillId="0" borderId="26" xfId="6" applyFont="1" applyBorder="1"/>
    <xf numFmtId="0" fontId="3" fillId="0" borderId="28" xfId="2" applyFont="1" applyBorder="1"/>
    <xf numFmtId="167" fontId="3" fillId="0" borderId="26" xfId="2" applyNumberFormat="1" applyFont="1" applyBorder="1"/>
    <xf numFmtId="167" fontId="5" fillId="0" borderId="27" xfId="2" applyNumberFormat="1" applyFont="1" applyBorder="1" applyAlignment="1">
      <alignment horizontal="left"/>
    </xf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29" xfId="2" applyFont="1" applyBorder="1" applyAlignment="1">
      <alignment horizontal="center"/>
    </xf>
  </cellXfs>
  <cellStyles count="8">
    <cellStyle name="Comma" xfId="6" builtinId="3"/>
    <cellStyle name="Comma 2" xfId="5"/>
    <cellStyle name="Currency" xfId="7" builtinId="4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46.42578125" style="1" bestFit="1" customWidth="1"/>
    <col min="2" max="2" width="2.7109375" style="1" customWidth="1"/>
    <col min="3" max="3" width="8.7109375" style="1" customWidth="1"/>
    <col min="4" max="4" width="2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9.140625" style="1"/>
    <col min="20" max="20" width="2.7109375" style="1" customWidth="1"/>
    <col min="21" max="22" width="9.140625" style="1"/>
    <col min="23" max="23" width="13.42578125" style="1" bestFit="1" customWidth="1"/>
    <col min="24" max="24" width="12.85546875" style="1" bestFit="1" customWidth="1"/>
    <col min="25" max="25" width="12.28515625" style="1" bestFit="1" customWidth="1"/>
    <col min="26" max="26" width="12.85546875" style="1" bestFit="1" customWidth="1"/>
    <col min="27" max="16384" width="9.140625" style="1"/>
  </cols>
  <sheetData>
    <row r="1" spans="1:25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5" x14ac:dyDescent="0.2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5" x14ac:dyDescent="0.2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5" x14ac:dyDescent="0.2">
      <c r="A4" s="120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5" x14ac:dyDescent="0.2">
      <c r="A5" s="119"/>
    </row>
    <row r="7" spans="1:25" x14ac:dyDescent="0.2">
      <c r="S7" s="77"/>
      <c r="T7" s="77"/>
      <c r="U7" s="77"/>
    </row>
    <row r="8" spans="1:25" ht="15.75" customHeight="1" x14ac:dyDescent="0.2">
      <c r="B8" s="2"/>
      <c r="C8" s="123">
        <v>2015</v>
      </c>
      <c r="D8" s="124"/>
      <c r="E8" s="124"/>
      <c r="F8" s="124"/>
      <c r="G8" s="124"/>
      <c r="H8" s="124"/>
      <c r="I8" s="125"/>
      <c r="K8" s="123">
        <v>2016</v>
      </c>
      <c r="L8" s="124"/>
      <c r="M8" s="124"/>
      <c r="N8" s="124"/>
      <c r="O8" s="124"/>
      <c r="P8" s="124"/>
      <c r="Q8" s="125"/>
      <c r="R8" s="106"/>
      <c r="S8" s="124" t="s">
        <v>1</v>
      </c>
      <c r="T8" s="124"/>
      <c r="U8" s="126"/>
    </row>
    <row r="9" spans="1:25" x14ac:dyDescent="0.2">
      <c r="B9" s="2"/>
      <c r="C9" s="100" t="s">
        <v>2</v>
      </c>
      <c r="D9" s="97"/>
      <c r="E9" s="101" t="s">
        <v>3</v>
      </c>
      <c r="F9" s="2"/>
      <c r="G9" s="101" t="s">
        <v>4</v>
      </c>
      <c r="H9" s="2"/>
      <c r="I9" s="5" t="s">
        <v>5</v>
      </c>
      <c r="K9" s="3" t="s">
        <v>2</v>
      </c>
      <c r="L9" s="2"/>
      <c r="M9" s="4" t="s">
        <v>3</v>
      </c>
      <c r="N9" s="2"/>
      <c r="O9" s="4" t="s">
        <v>4</v>
      </c>
      <c r="P9" s="2"/>
      <c r="Q9" s="5" t="s">
        <v>5</v>
      </c>
      <c r="R9" s="106"/>
      <c r="S9" s="6">
        <v>2015</v>
      </c>
      <c r="T9" s="7"/>
      <c r="U9" s="8">
        <v>2016</v>
      </c>
    </row>
    <row r="10" spans="1:25" x14ac:dyDescent="0.2">
      <c r="B10" s="7"/>
      <c r="C10" s="9"/>
      <c r="D10" s="7"/>
      <c r="E10" s="7"/>
      <c r="F10" s="7"/>
      <c r="G10" s="7"/>
      <c r="H10" s="7"/>
      <c r="I10" s="10"/>
      <c r="K10" s="9"/>
      <c r="L10" s="7"/>
      <c r="M10" s="7"/>
      <c r="N10" s="7"/>
      <c r="O10" s="7"/>
      <c r="P10" s="7"/>
      <c r="Q10" s="10"/>
      <c r="R10" s="106"/>
      <c r="S10" s="11"/>
      <c r="T10" s="7"/>
      <c r="U10" s="110"/>
    </row>
    <row r="11" spans="1:25" x14ac:dyDescent="0.2">
      <c r="A11" s="1" t="s">
        <v>30</v>
      </c>
      <c r="B11" s="7"/>
      <c r="C11" s="9"/>
      <c r="D11" s="7"/>
      <c r="E11" s="7"/>
      <c r="F11" s="7"/>
      <c r="G11" s="7"/>
      <c r="H11" s="7"/>
      <c r="I11" s="10"/>
      <c r="K11" s="9"/>
      <c r="L11" s="7"/>
      <c r="M11" s="7"/>
      <c r="N11" s="7"/>
      <c r="O11" s="7"/>
      <c r="P11" s="7"/>
      <c r="Q11" s="10"/>
      <c r="R11" s="106"/>
      <c r="S11" s="11"/>
      <c r="T11" s="7"/>
      <c r="U11" s="12"/>
    </row>
    <row r="12" spans="1:25" x14ac:dyDescent="0.2">
      <c r="A12" s="1" t="s">
        <v>9</v>
      </c>
      <c r="B12" s="18"/>
      <c r="C12" s="17">
        <v>2523</v>
      </c>
      <c r="D12" s="18"/>
      <c r="E12" s="18">
        <v>1930</v>
      </c>
      <c r="F12" s="18"/>
      <c r="G12" s="18">
        <v>1496</v>
      </c>
      <c r="H12" s="18"/>
      <c r="I12" s="19">
        <v>1015</v>
      </c>
      <c r="J12" s="20"/>
      <c r="K12" s="17">
        <v>926</v>
      </c>
      <c r="L12" s="18"/>
      <c r="M12" s="18">
        <v>564</v>
      </c>
      <c r="N12" s="18"/>
      <c r="O12" s="18">
        <v>470</v>
      </c>
      <c r="P12" s="18"/>
      <c r="Q12" s="19">
        <v>426</v>
      </c>
      <c r="R12" s="107"/>
      <c r="S12" s="21">
        <f>SUM(C12:I12)</f>
        <v>6964</v>
      </c>
      <c r="T12" s="7"/>
      <c r="U12" s="22">
        <f>SUM(K12:R12)</f>
        <v>2386</v>
      </c>
    </row>
    <row r="13" spans="1:25" x14ac:dyDescent="0.2">
      <c r="A13" s="23" t="s">
        <v>10</v>
      </c>
      <c r="B13" s="14"/>
      <c r="C13" s="13">
        <v>719</v>
      </c>
      <c r="D13" s="14"/>
      <c r="E13" s="14">
        <v>657</v>
      </c>
      <c r="F13" s="14"/>
      <c r="G13" s="14">
        <v>570</v>
      </c>
      <c r="H13" s="14"/>
      <c r="I13" s="15">
        <v>569</v>
      </c>
      <c r="J13" s="16"/>
      <c r="K13" s="13">
        <v>391</v>
      </c>
      <c r="L13" s="14"/>
      <c r="M13" s="14">
        <v>364</v>
      </c>
      <c r="N13" s="14"/>
      <c r="O13" s="14">
        <v>322</v>
      </c>
      <c r="P13" s="14"/>
      <c r="Q13" s="15">
        <v>339</v>
      </c>
      <c r="R13" s="112"/>
      <c r="S13" s="25">
        <f t="shared" ref="S13:S16" si="0">SUM(C13:I13)</f>
        <v>2515</v>
      </c>
      <c r="T13" s="7"/>
      <c r="U13" s="26">
        <f>SUM(K13:R13)</f>
        <v>1416</v>
      </c>
      <c r="Y13" s="109"/>
    </row>
    <row r="14" spans="1:25" x14ac:dyDescent="0.2">
      <c r="A14" s="23" t="s">
        <v>12</v>
      </c>
      <c r="B14" s="14"/>
      <c r="C14" s="13">
        <v>1171</v>
      </c>
      <c r="D14" s="14"/>
      <c r="E14" s="14">
        <v>956</v>
      </c>
      <c r="F14" s="14"/>
      <c r="G14" s="14">
        <v>834</v>
      </c>
      <c r="H14" s="14"/>
      <c r="I14" s="15">
        <v>757</v>
      </c>
      <c r="J14" s="16"/>
      <c r="K14" s="13">
        <v>631</v>
      </c>
      <c r="L14" s="14"/>
      <c r="M14" s="14">
        <v>511</v>
      </c>
      <c r="N14" s="14"/>
      <c r="O14" s="14">
        <v>526</v>
      </c>
      <c r="P14" s="14"/>
      <c r="Q14" s="15">
        <v>531</v>
      </c>
      <c r="R14" s="112"/>
      <c r="S14" s="25">
        <f t="shared" si="0"/>
        <v>3718</v>
      </c>
      <c r="T14" s="7"/>
      <c r="U14" s="26">
        <f>SUM(K14:R14)</f>
        <v>2199</v>
      </c>
    </row>
    <row r="15" spans="1:25" x14ac:dyDescent="0.2">
      <c r="A15" s="23" t="s">
        <v>11</v>
      </c>
      <c r="B15" s="14"/>
      <c r="C15" s="13">
        <v>948</v>
      </c>
      <c r="D15" s="14"/>
      <c r="E15" s="14">
        <v>873</v>
      </c>
      <c r="F15" s="14"/>
      <c r="G15" s="14">
        <v>798</v>
      </c>
      <c r="H15" s="14"/>
      <c r="I15" s="15">
        <v>746</v>
      </c>
      <c r="J15" s="16"/>
      <c r="K15" s="13">
        <v>558</v>
      </c>
      <c r="L15" s="14"/>
      <c r="M15" s="14">
        <v>538</v>
      </c>
      <c r="N15" s="14"/>
      <c r="O15" s="14">
        <v>543</v>
      </c>
      <c r="P15" s="14"/>
      <c r="Q15" s="15">
        <v>602</v>
      </c>
      <c r="R15" s="112"/>
      <c r="S15" s="25">
        <f t="shared" si="0"/>
        <v>3365</v>
      </c>
      <c r="T15" s="7"/>
      <c r="U15" s="26">
        <f>SUM(K15:R15)</f>
        <v>2241</v>
      </c>
    </row>
    <row r="16" spans="1:25" x14ac:dyDescent="0.2">
      <c r="A16" s="23" t="s">
        <v>6</v>
      </c>
      <c r="B16" s="14"/>
      <c r="C16" s="27">
        <v>-541</v>
      </c>
      <c r="D16" s="14"/>
      <c r="E16" s="28">
        <v>-507</v>
      </c>
      <c r="F16" s="14"/>
      <c r="G16" s="28">
        <v>-392</v>
      </c>
      <c r="H16" s="14"/>
      <c r="I16" s="29">
        <v>-365</v>
      </c>
      <c r="J16" s="16"/>
      <c r="K16" s="27">
        <v>-317</v>
      </c>
      <c r="L16" s="14"/>
      <c r="M16" s="28">
        <v>-253</v>
      </c>
      <c r="N16" s="14"/>
      <c r="O16" s="28">
        <v>-215</v>
      </c>
      <c r="P16" s="14"/>
      <c r="Q16" s="29">
        <v>-206</v>
      </c>
      <c r="R16" s="112"/>
      <c r="S16" s="30">
        <f t="shared" si="0"/>
        <v>-1805</v>
      </c>
      <c r="T16" s="7"/>
      <c r="U16" s="31">
        <f>SUM(K16:R16)</f>
        <v>-991</v>
      </c>
    </row>
    <row r="17" spans="1:21" x14ac:dyDescent="0.2">
      <c r="A17" s="23" t="s">
        <v>7</v>
      </c>
      <c r="B17" s="18"/>
      <c r="C17" s="17">
        <f>SUM(C12:C16)</f>
        <v>4820</v>
      </c>
      <c r="D17" s="18"/>
      <c r="E17" s="18">
        <f>SUM(E12:E16)</f>
        <v>3909</v>
      </c>
      <c r="F17" s="18"/>
      <c r="G17" s="18">
        <f>SUM(G12:G16)</f>
        <v>3306</v>
      </c>
      <c r="H17" s="18"/>
      <c r="I17" s="19">
        <f>SUM(I12:I16)</f>
        <v>2722</v>
      </c>
      <c r="J17" s="20"/>
      <c r="K17" s="17">
        <f>SUM(K12:K16)</f>
        <v>2189</v>
      </c>
      <c r="L17" s="18"/>
      <c r="M17" s="18">
        <f>SUM(M12:M16)</f>
        <v>1724</v>
      </c>
      <c r="N17" s="18"/>
      <c r="O17" s="18">
        <f>SUM(O12:O16)</f>
        <v>1646</v>
      </c>
      <c r="P17" s="18"/>
      <c r="Q17" s="19">
        <f>SUM(Q12:Q16)</f>
        <v>1692</v>
      </c>
      <c r="R17" s="107"/>
      <c r="S17" s="21">
        <f>SUM(S12:S16)</f>
        <v>14757</v>
      </c>
      <c r="T17" s="7"/>
      <c r="U17" s="22">
        <f>SUM(U12:U16)</f>
        <v>7251</v>
      </c>
    </row>
    <row r="18" spans="1:21" x14ac:dyDescent="0.2">
      <c r="B18" s="24"/>
      <c r="C18" s="32"/>
      <c r="D18" s="24"/>
      <c r="E18" s="24"/>
      <c r="F18" s="24"/>
      <c r="G18" s="24"/>
      <c r="H18" s="24"/>
      <c r="I18" s="33"/>
      <c r="J18" s="16"/>
      <c r="K18" s="32"/>
      <c r="L18" s="24"/>
      <c r="M18" s="24"/>
      <c r="N18" s="24"/>
      <c r="O18" s="24"/>
      <c r="P18" s="24"/>
      <c r="Q18" s="33"/>
      <c r="R18" s="112"/>
      <c r="S18" s="25"/>
      <c r="T18" s="7"/>
      <c r="U18" s="26"/>
    </row>
    <row r="19" spans="1:21" x14ac:dyDescent="0.2">
      <c r="A19" s="1" t="s">
        <v>31</v>
      </c>
      <c r="B19" s="24"/>
      <c r="C19" s="32"/>
      <c r="D19" s="24"/>
      <c r="E19" s="24"/>
      <c r="F19" s="24"/>
      <c r="G19" s="24"/>
      <c r="H19" s="24"/>
      <c r="I19" s="33"/>
      <c r="J19" s="16"/>
      <c r="K19" s="32"/>
      <c r="L19" s="24"/>
      <c r="M19" s="24"/>
      <c r="N19" s="24"/>
      <c r="O19" s="24"/>
      <c r="P19" s="24"/>
      <c r="Q19" s="33"/>
      <c r="R19" s="112"/>
      <c r="S19" s="25"/>
      <c r="T19" s="7"/>
      <c r="U19" s="26"/>
    </row>
    <row r="20" spans="1:21" x14ac:dyDescent="0.2">
      <c r="A20" s="1" t="s">
        <v>9</v>
      </c>
      <c r="B20" s="18"/>
      <c r="C20" s="17">
        <v>538</v>
      </c>
      <c r="D20" s="18"/>
      <c r="E20" s="18">
        <v>445</v>
      </c>
      <c r="F20" s="18"/>
      <c r="G20" s="18">
        <v>321</v>
      </c>
      <c r="H20" s="18"/>
      <c r="I20" s="19">
        <v>214</v>
      </c>
      <c r="J20" s="20"/>
      <c r="K20" s="17">
        <v>137</v>
      </c>
      <c r="L20" s="18"/>
      <c r="M20" s="18">
        <v>49</v>
      </c>
      <c r="N20" s="18"/>
      <c r="O20" s="18">
        <v>50</v>
      </c>
      <c r="P20" s="18"/>
      <c r="Q20" s="19">
        <v>57</v>
      </c>
      <c r="R20" s="107"/>
      <c r="S20" s="21">
        <f t="shared" ref="S20:S24" si="1">SUM(C20:I20)</f>
        <v>1518</v>
      </c>
      <c r="T20" s="7"/>
      <c r="U20" s="22">
        <f>SUM(K20:R20)</f>
        <v>293</v>
      </c>
    </row>
    <row r="21" spans="1:21" x14ac:dyDescent="0.2">
      <c r="A21" s="23" t="s">
        <v>10</v>
      </c>
      <c r="B21" s="14"/>
      <c r="C21" s="13">
        <v>217</v>
      </c>
      <c r="D21" s="14"/>
      <c r="E21" s="14">
        <v>161</v>
      </c>
      <c r="F21" s="14"/>
      <c r="G21" s="14">
        <v>164</v>
      </c>
      <c r="H21" s="14"/>
      <c r="I21" s="15">
        <v>145</v>
      </c>
      <c r="J21" s="16"/>
      <c r="K21" s="13">
        <v>82</v>
      </c>
      <c r="L21" s="14"/>
      <c r="M21" s="14">
        <v>73</v>
      </c>
      <c r="N21" s="14"/>
      <c r="O21" s="14">
        <v>81</v>
      </c>
      <c r="P21" s="14"/>
      <c r="Q21" s="15">
        <v>80</v>
      </c>
      <c r="R21" s="112"/>
      <c r="S21" s="25">
        <f t="shared" si="1"/>
        <v>687</v>
      </c>
      <c r="T21" s="7"/>
      <c r="U21" s="26">
        <f>SUM(K21:R21)</f>
        <v>316</v>
      </c>
    </row>
    <row r="22" spans="1:21" x14ac:dyDescent="0.2">
      <c r="A22" s="23" t="s">
        <v>12</v>
      </c>
      <c r="B22" s="14"/>
      <c r="C22" s="13">
        <v>245</v>
      </c>
      <c r="D22" s="14"/>
      <c r="E22" s="14">
        <v>157</v>
      </c>
      <c r="F22" s="14"/>
      <c r="G22" s="14">
        <v>126</v>
      </c>
      <c r="H22" s="14"/>
      <c r="I22" s="15">
        <v>77</v>
      </c>
      <c r="J22" s="16"/>
      <c r="K22" s="13">
        <v>43</v>
      </c>
      <c r="L22" s="14"/>
      <c r="M22" s="14">
        <v>1</v>
      </c>
      <c r="N22" s="14"/>
      <c r="O22" s="14">
        <v>26</v>
      </c>
      <c r="P22" s="14"/>
      <c r="Q22" s="15">
        <v>20</v>
      </c>
      <c r="R22" s="112"/>
      <c r="S22" s="25">
        <f t="shared" si="1"/>
        <v>605</v>
      </c>
      <c r="T22" s="7"/>
      <c r="U22" s="26">
        <f>SUM(K22:R22)</f>
        <v>90</v>
      </c>
    </row>
    <row r="23" spans="1:21" x14ac:dyDescent="0.2">
      <c r="A23" s="23" t="s">
        <v>11</v>
      </c>
      <c r="B23" s="14"/>
      <c r="C23" s="13">
        <v>173</v>
      </c>
      <c r="D23" s="14"/>
      <c r="E23" s="14">
        <v>148</v>
      </c>
      <c r="F23" s="14"/>
      <c r="G23" s="14">
        <v>125</v>
      </c>
      <c r="H23" s="14"/>
      <c r="I23" s="15">
        <v>89</v>
      </c>
      <c r="J23" s="16"/>
      <c r="K23" s="13">
        <v>48</v>
      </c>
      <c r="L23" s="14"/>
      <c r="M23" s="14">
        <v>57</v>
      </c>
      <c r="N23" s="14"/>
      <c r="O23" s="14">
        <v>43</v>
      </c>
      <c r="P23" s="14"/>
      <c r="Q23" s="15">
        <v>69</v>
      </c>
      <c r="R23" s="112"/>
      <c r="S23" s="25">
        <f t="shared" si="1"/>
        <v>535</v>
      </c>
      <c r="T23" s="7"/>
      <c r="U23" s="26">
        <f>SUM(K23:R23)</f>
        <v>217</v>
      </c>
    </row>
    <row r="24" spans="1:21" x14ac:dyDescent="0.2">
      <c r="A24" s="23" t="s">
        <v>25</v>
      </c>
      <c r="B24" s="14"/>
      <c r="C24" s="27">
        <v>-291</v>
      </c>
      <c r="D24" s="14"/>
      <c r="E24" s="28">
        <v>-266</v>
      </c>
      <c r="F24" s="14"/>
      <c r="G24" s="28">
        <v>-206</v>
      </c>
      <c r="H24" s="14"/>
      <c r="I24" s="29">
        <v>-201</v>
      </c>
      <c r="J24" s="16"/>
      <c r="K24" s="27">
        <v>-183</v>
      </c>
      <c r="L24" s="14"/>
      <c r="M24" s="28">
        <v>-155</v>
      </c>
      <c r="N24" s="14"/>
      <c r="O24" s="28">
        <v>-132</v>
      </c>
      <c r="P24" s="14"/>
      <c r="Q24" s="29">
        <v>-124</v>
      </c>
      <c r="R24" s="112"/>
      <c r="S24" s="30">
        <f t="shared" si="1"/>
        <v>-964</v>
      </c>
      <c r="T24" s="7"/>
      <c r="U24" s="31">
        <f>SUM(K24:R24)</f>
        <v>-594</v>
      </c>
    </row>
    <row r="25" spans="1:21" x14ac:dyDescent="0.2">
      <c r="A25" s="23" t="s">
        <v>7</v>
      </c>
      <c r="B25" s="18"/>
      <c r="C25" s="17">
        <f>SUM(C20:C24)</f>
        <v>882</v>
      </c>
      <c r="D25" s="18"/>
      <c r="E25" s="18">
        <f>SUM(E20:E24)</f>
        <v>645</v>
      </c>
      <c r="F25" s="18"/>
      <c r="G25" s="18">
        <f>SUM(G20:G24)</f>
        <v>530</v>
      </c>
      <c r="H25" s="18"/>
      <c r="I25" s="19">
        <f>SUM(I20:I24)</f>
        <v>324</v>
      </c>
      <c r="J25" s="20"/>
      <c r="K25" s="17">
        <f>SUM(K20:K24)</f>
        <v>127</v>
      </c>
      <c r="L25" s="18"/>
      <c r="M25" s="18">
        <f>SUM(M20:M24)</f>
        <v>25</v>
      </c>
      <c r="N25" s="18"/>
      <c r="O25" s="18">
        <f>SUM(O20:O24)</f>
        <v>68</v>
      </c>
      <c r="P25" s="18"/>
      <c r="Q25" s="19">
        <f>SUM(Q20:Q24)</f>
        <v>102</v>
      </c>
      <c r="R25" s="107"/>
      <c r="S25" s="21">
        <f>SUM(S20:S24)</f>
        <v>2381</v>
      </c>
      <c r="T25" s="7"/>
      <c r="U25" s="22">
        <f>SUM(U20:U24)</f>
        <v>322</v>
      </c>
    </row>
    <row r="26" spans="1:21" x14ac:dyDescent="0.2">
      <c r="B26" s="7"/>
      <c r="C26" s="9"/>
      <c r="D26" s="7"/>
      <c r="E26" s="7"/>
      <c r="F26" s="7"/>
      <c r="G26" s="7"/>
      <c r="H26" s="7"/>
      <c r="I26" s="10"/>
      <c r="K26" s="9"/>
      <c r="L26" s="7"/>
      <c r="M26" s="7"/>
      <c r="N26" s="7"/>
      <c r="O26" s="7"/>
      <c r="P26" s="7"/>
      <c r="Q26" s="10"/>
      <c r="R26" s="106"/>
      <c r="S26" s="11"/>
      <c r="T26" s="7"/>
      <c r="U26" s="12"/>
    </row>
    <row r="27" spans="1:21" x14ac:dyDescent="0.2">
      <c r="A27" s="23" t="s">
        <v>32</v>
      </c>
      <c r="B27" s="7"/>
      <c r="C27" s="9"/>
      <c r="D27" s="7"/>
      <c r="E27" s="7"/>
      <c r="F27" s="7"/>
      <c r="G27" s="7"/>
      <c r="H27" s="7"/>
      <c r="I27" s="10"/>
      <c r="K27" s="9"/>
      <c r="L27" s="7"/>
      <c r="M27" s="7"/>
      <c r="N27" s="7"/>
      <c r="O27" s="7"/>
      <c r="P27" s="7"/>
      <c r="Q27" s="10"/>
      <c r="R27" s="106"/>
      <c r="S27" s="11"/>
      <c r="T27" s="7"/>
      <c r="U27" s="12"/>
    </row>
    <row r="28" spans="1:21" x14ac:dyDescent="0.2">
      <c r="A28" s="1" t="s">
        <v>9</v>
      </c>
      <c r="B28" s="36"/>
      <c r="C28" s="35">
        <f>+C20/C12</f>
        <v>0.21323820848196592</v>
      </c>
      <c r="D28" s="36"/>
      <c r="E28" s="36">
        <f>+E20/E12</f>
        <v>0.23056994818652848</v>
      </c>
      <c r="F28" s="36"/>
      <c r="G28" s="36">
        <f>+G20/G12</f>
        <v>0.21457219251336898</v>
      </c>
      <c r="H28" s="36"/>
      <c r="I28" s="37">
        <f>+I20/I12</f>
        <v>0.21083743842364533</v>
      </c>
      <c r="K28" s="35">
        <f>+K20/K12</f>
        <v>0.14794816414686826</v>
      </c>
      <c r="L28" s="36"/>
      <c r="M28" s="36">
        <f>+M20/M12</f>
        <v>8.6879432624113476E-2</v>
      </c>
      <c r="N28" s="36"/>
      <c r="O28" s="36">
        <f>+O20/O12</f>
        <v>0.10638297872340426</v>
      </c>
      <c r="P28" s="36"/>
      <c r="Q28" s="37">
        <f>+Q20/Q12</f>
        <v>0.13380281690140844</v>
      </c>
      <c r="R28" s="106"/>
      <c r="S28" s="38">
        <f>+S20/S12</f>
        <v>0.21797817346352671</v>
      </c>
      <c r="T28" s="7"/>
      <c r="U28" s="39">
        <f>+U20/U12</f>
        <v>0.12279966471081308</v>
      </c>
    </row>
    <row r="29" spans="1:21" x14ac:dyDescent="0.2">
      <c r="A29" s="23" t="s">
        <v>10</v>
      </c>
      <c r="B29" s="36"/>
      <c r="C29" s="35">
        <f>+C21/C13</f>
        <v>0.30180806675938804</v>
      </c>
      <c r="D29" s="36"/>
      <c r="E29" s="36">
        <f>+E21/E13</f>
        <v>0.24505327245053271</v>
      </c>
      <c r="F29" s="36"/>
      <c r="G29" s="36">
        <f>+G21/G13</f>
        <v>0.28771929824561404</v>
      </c>
      <c r="H29" s="36"/>
      <c r="I29" s="37">
        <f>+I21/I13</f>
        <v>0.25483304042179261</v>
      </c>
      <c r="K29" s="35">
        <f>+K21/K13</f>
        <v>0.20971867007672634</v>
      </c>
      <c r="L29" s="36"/>
      <c r="M29" s="36">
        <f>+M21/M13</f>
        <v>0.20054945054945056</v>
      </c>
      <c r="N29" s="36"/>
      <c r="O29" s="36">
        <f>+O21/O13</f>
        <v>0.25155279503105588</v>
      </c>
      <c r="P29" s="36"/>
      <c r="Q29" s="37">
        <f>+Q21/Q13</f>
        <v>0.2359882005899705</v>
      </c>
      <c r="R29" s="106"/>
      <c r="S29" s="38">
        <f>+S21/S13</f>
        <v>0.27316103379721668</v>
      </c>
      <c r="T29" s="7"/>
      <c r="U29" s="39">
        <f>+U21/U13</f>
        <v>0.2231638418079096</v>
      </c>
    </row>
    <row r="30" spans="1:21" x14ac:dyDescent="0.2">
      <c r="A30" s="23" t="s">
        <v>12</v>
      </c>
      <c r="B30" s="61"/>
      <c r="C30" s="60">
        <f>+C22/C14</f>
        <v>0.20922288642186165</v>
      </c>
      <c r="D30" s="61"/>
      <c r="E30" s="61">
        <f>+E22/E14</f>
        <v>0.16422594142259414</v>
      </c>
      <c r="F30" s="61"/>
      <c r="G30" s="61">
        <f>+G22/G14</f>
        <v>0.15107913669064749</v>
      </c>
      <c r="H30" s="61"/>
      <c r="I30" s="62">
        <f>+I22/I14</f>
        <v>0.10171730515191546</v>
      </c>
      <c r="J30" s="63"/>
      <c r="K30" s="60">
        <f>+K22/K14</f>
        <v>6.8145800316957217E-2</v>
      </c>
      <c r="L30" s="61"/>
      <c r="M30" s="61">
        <f>+M22/M14</f>
        <v>1.9569471624266144E-3</v>
      </c>
      <c r="N30" s="61"/>
      <c r="O30" s="61">
        <f>+O22/O14</f>
        <v>4.9429657794676805E-2</v>
      </c>
      <c r="P30" s="61"/>
      <c r="Q30" s="62">
        <f>+Q22/Q14</f>
        <v>3.7664783427495289E-2</v>
      </c>
      <c r="R30" s="113"/>
      <c r="S30" s="64">
        <f>+S22/S14</f>
        <v>0.16272189349112426</v>
      </c>
      <c r="T30" s="7"/>
      <c r="U30" s="65">
        <f>+U22/U14</f>
        <v>4.0927694406548434E-2</v>
      </c>
    </row>
    <row r="31" spans="1:21" x14ac:dyDescent="0.2">
      <c r="A31" s="23" t="s">
        <v>11</v>
      </c>
      <c r="B31" s="36"/>
      <c r="C31" s="35">
        <f>+C23/C15</f>
        <v>0.18248945147679324</v>
      </c>
      <c r="D31" s="36"/>
      <c r="E31" s="36">
        <f>+E23/E15</f>
        <v>0.16953035509736541</v>
      </c>
      <c r="F31" s="36"/>
      <c r="G31" s="36">
        <f>+G23/G15</f>
        <v>0.15664160401002505</v>
      </c>
      <c r="H31" s="36"/>
      <c r="I31" s="37">
        <f>+I23/I15</f>
        <v>0.11930294906166219</v>
      </c>
      <c r="K31" s="35">
        <f>+K23/K15</f>
        <v>8.6021505376344093E-2</v>
      </c>
      <c r="L31" s="36"/>
      <c r="M31" s="36">
        <f>+M23/M15</f>
        <v>0.10594795539033457</v>
      </c>
      <c r="N31" s="36"/>
      <c r="O31" s="36">
        <f>+O23/O15</f>
        <v>7.918968692449356E-2</v>
      </c>
      <c r="P31" s="36"/>
      <c r="Q31" s="37">
        <f>+Q23/Q15</f>
        <v>0.11461794019933555</v>
      </c>
      <c r="R31" s="106"/>
      <c r="S31" s="38">
        <f>+S23/S15</f>
        <v>0.15898959881129271</v>
      </c>
      <c r="T31" s="7"/>
      <c r="U31" s="39">
        <f>+U23/U15</f>
        <v>9.6831771530566713E-2</v>
      </c>
    </row>
    <row r="32" spans="1:21" x14ac:dyDescent="0.2">
      <c r="A32" s="23" t="s">
        <v>25</v>
      </c>
      <c r="B32" s="43"/>
      <c r="C32" s="40">
        <v>0</v>
      </c>
      <c r="D32" s="43"/>
      <c r="E32" s="41">
        <v>0</v>
      </c>
      <c r="F32" s="43"/>
      <c r="G32" s="41">
        <v>0</v>
      </c>
      <c r="H32" s="43"/>
      <c r="I32" s="42">
        <v>0</v>
      </c>
      <c r="K32" s="40">
        <v>0</v>
      </c>
      <c r="L32" s="43"/>
      <c r="M32" s="41">
        <v>0</v>
      </c>
      <c r="N32" s="43"/>
      <c r="O32" s="41">
        <v>0</v>
      </c>
      <c r="P32" s="43"/>
      <c r="Q32" s="42">
        <v>0</v>
      </c>
      <c r="R32" s="106"/>
      <c r="S32" s="44">
        <v>0</v>
      </c>
      <c r="T32" s="7"/>
      <c r="U32" s="45">
        <v>0</v>
      </c>
    </row>
    <row r="33" spans="1:28" x14ac:dyDescent="0.2">
      <c r="A33" s="23" t="s">
        <v>7</v>
      </c>
      <c r="B33" s="36"/>
      <c r="C33" s="35">
        <f>+C25/C17</f>
        <v>0.18298755186721991</v>
      </c>
      <c r="D33" s="36"/>
      <c r="E33" s="36">
        <f>+E25/E17</f>
        <v>0.16500383729854182</v>
      </c>
      <c r="F33" s="36"/>
      <c r="G33" s="36">
        <f>+G25/G17</f>
        <v>0.16031457955232911</v>
      </c>
      <c r="H33" s="36"/>
      <c r="I33" s="37">
        <f>+I25/I17</f>
        <v>0.11903012490815577</v>
      </c>
      <c r="K33" s="35">
        <f>+K25/K17</f>
        <v>5.8017359524897213E-2</v>
      </c>
      <c r="L33" s="36"/>
      <c r="M33" s="36">
        <f>+M25/M17</f>
        <v>1.4501160092807424E-2</v>
      </c>
      <c r="N33" s="36"/>
      <c r="O33" s="36">
        <f>+O25/O17</f>
        <v>4.1312272174969626E-2</v>
      </c>
      <c r="P33" s="36"/>
      <c r="Q33" s="37">
        <f>+Q25/Q17</f>
        <v>6.0283687943262408E-2</v>
      </c>
      <c r="R33" s="106"/>
      <c r="S33" s="38">
        <f>+S25/S17</f>
        <v>0.16134715728129023</v>
      </c>
      <c r="T33" s="7"/>
      <c r="U33" s="39">
        <f>+U25/U17</f>
        <v>4.4407667907874773E-2</v>
      </c>
    </row>
    <row r="34" spans="1:28" x14ac:dyDescent="0.2">
      <c r="B34" s="18"/>
      <c r="C34" s="17"/>
      <c r="D34" s="18"/>
      <c r="E34" s="18"/>
      <c r="F34" s="18"/>
      <c r="G34" s="18"/>
      <c r="H34" s="18"/>
      <c r="I34" s="19"/>
      <c r="J34" s="20"/>
      <c r="K34" s="17"/>
      <c r="L34" s="18"/>
      <c r="M34" s="18"/>
      <c r="N34" s="18"/>
      <c r="O34" s="18"/>
      <c r="P34" s="18"/>
      <c r="Q34" s="19"/>
      <c r="R34" s="107"/>
      <c r="S34" s="21"/>
      <c r="T34" s="7"/>
      <c r="U34" s="22"/>
    </row>
    <row r="35" spans="1:28" x14ac:dyDescent="0.2">
      <c r="A35" s="1" t="s">
        <v>15</v>
      </c>
      <c r="B35" s="18"/>
      <c r="C35" s="17"/>
      <c r="D35" s="18"/>
      <c r="E35" s="18"/>
      <c r="F35" s="18"/>
      <c r="G35" s="18"/>
      <c r="H35" s="18"/>
      <c r="I35" s="19"/>
      <c r="J35" s="20"/>
      <c r="K35" s="17"/>
      <c r="L35" s="18"/>
      <c r="M35" s="18"/>
      <c r="N35" s="18"/>
      <c r="O35" s="18"/>
      <c r="P35" s="18"/>
      <c r="Q35" s="19"/>
      <c r="R35" s="107"/>
      <c r="S35" s="21"/>
      <c r="T35" s="7"/>
      <c r="U35" s="22"/>
    </row>
    <row r="36" spans="1:28" x14ac:dyDescent="0.2">
      <c r="A36" s="1" t="s">
        <v>20</v>
      </c>
      <c r="B36" s="80"/>
      <c r="C36" s="79">
        <v>0.76200000000000001</v>
      </c>
      <c r="D36" s="80"/>
      <c r="E36" s="80">
        <v>0.74299999999999999</v>
      </c>
      <c r="F36" s="80"/>
      <c r="G36" s="80">
        <v>0.41</v>
      </c>
      <c r="H36" s="80"/>
      <c r="I36" s="81">
        <v>-4.0599999999999996</v>
      </c>
      <c r="J36" s="82"/>
      <c r="K36" s="79">
        <v>-0.32</v>
      </c>
      <c r="L36" s="80"/>
      <c r="M36" s="80">
        <v>-0.57999999999999996</v>
      </c>
      <c r="N36" s="80"/>
      <c r="O36" s="80">
        <v>-3.62</v>
      </c>
      <c r="P36" s="80"/>
      <c r="Q36" s="81">
        <v>-1.9</v>
      </c>
      <c r="R36" s="114"/>
      <c r="S36" s="83">
        <v>-1.99</v>
      </c>
      <c r="T36" s="7"/>
      <c r="U36" s="84">
        <v>-6.41</v>
      </c>
    </row>
    <row r="37" spans="1:28" x14ac:dyDescent="0.2">
      <c r="A37" s="1" t="s">
        <v>29</v>
      </c>
      <c r="B37" s="91"/>
      <c r="C37" s="90"/>
      <c r="D37" s="91"/>
      <c r="E37" s="91"/>
      <c r="F37" s="91"/>
      <c r="G37" s="91"/>
      <c r="H37" s="91"/>
      <c r="I37" s="92"/>
      <c r="J37" s="93"/>
      <c r="K37" s="90"/>
      <c r="L37" s="91"/>
      <c r="M37" s="91"/>
      <c r="N37" s="91"/>
      <c r="O37" s="91"/>
      <c r="P37" s="91"/>
      <c r="Q37" s="92"/>
      <c r="R37" s="115"/>
      <c r="S37" s="94"/>
      <c r="T37" s="7"/>
      <c r="U37" s="95"/>
    </row>
    <row r="38" spans="1:28" x14ac:dyDescent="0.2">
      <c r="A38" s="1" t="s">
        <v>34</v>
      </c>
      <c r="B38" s="91"/>
      <c r="C38" s="90">
        <v>0.19</v>
      </c>
      <c r="D38" s="91"/>
      <c r="E38" s="91">
        <v>0.03</v>
      </c>
      <c r="F38" s="91"/>
      <c r="G38" s="91">
        <v>0.1</v>
      </c>
      <c r="H38" s="91"/>
      <c r="I38" s="92">
        <v>0.25</v>
      </c>
      <c r="J38" s="93"/>
      <c r="K38" s="90">
        <v>0.25</v>
      </c>
      <c r="L38" s="91"/>
      <c r="M38" s="91">
        <v>0.23</v>
      </c>
      <c r="N38" s="91"/>
      <c r="O38" s="91">
        <v>0.18</v>
      </c>
      <c r="P38" s="91"/>
      <c r="Q38" s="92">
        <v>1.26</v>
      </c>
      <c r="R38" s="115"/>
      <c r="S38" s="94">
        <v>0.56999999999999995</v>
      </c>
      <c r="T38" s="7"/>
      <c r="U38" s="95">
        <v>1.93</v>
      </c>
    </row>
    <row r="39" spans="1:28" x14ac:dyDescent="0.2">
      <c r="A39" s="1" t="s">
        <v>23</v>
      </c>
      <c r="B39" s="91"/>
      <c r="C39" s="90">
        <v>0</v>
      </c>
      <c r="D39" s="91"/>
      <c r="E39" s="91">
        <v>0</v>
      </c>
      <c r="F39" s="91"/>
      <c r="G39" s="91">
        <v>0.1</v>
      </c>
      <c r="H39" s="91"/>
      <c r="I39" s="92">
        <v>4.21</v>
      </c>
      <c r="J39" s="93"/>
      <c r="K39" s="90">
        <v>0</v>
      </c>
      <c r="L39" s="91"/>
      <c r="M39" s="91">
        <v>0</v>
      </c>
      <c r="N39" s="91"/>
      <c r="O39" s="91">
        <v>2.5099999999999998</v>
      </c>
      <c r="P39" s="91"/>
      <c r="Q39" s="92">
        <v>0</v>
      </c>
      <c r="R39" s="115"/>
      <c r="S39" s="94">
        <v>4.18</v>
      </c>
      <c r="T39" s="7"/>
      <c r="U39" s="95">
        <v>2.5099999999999998</v>
      </c>
    </row>
    <row r="40" spans="1:28" x14ac:dyDescent="0.2">
      <c r="A40" s="1" t="s">
        <v>35</v>
      </c>
      <c r="B40" s="91"/>
      <c r="C40" s="90">
        <v>0</v>
      </c>
      <c r="D40" s="91"/>
      <c r="E40" s="91">
        <v>0</v>
      </c>
      <c r="F40" s="91"/>
      <c r="G40" s="91">
        <v>0</v>
      </c>
      <c r="H40" s="91"/>
      <c r="I40" s="92">
        <v>0</v>
      </c>
      <c r="J40" s="93"/>
      <c r="K40" s="90">
        <v>0.01</v>
      </c>
      <c r="L40" s="91"/>
      <c r="M40" s="91">
        <v>0.05</v>
      </c>
      <c r="N40" s="91"/>
      <c r="O40" s="91">
        <v>0.02</v>
      </c>
      <c r="P40" s="91"/>
      <c r="Q40" s="92">
        <v>0.02</v>
      </c>
      <c r="R40" s="115"/>
      <c r="S40" s="94">
        <v>0</v>
      </c>
      <c r="T40" s="7"/>
      <c r="U40" s="95">
        <v>0.1</v>
      </c>
    </row>
    <row r="41" spans="1:28" x14ac:dyDescent="0.2">
      <c r="A41" s="1" t="s">
        <v>21</v>
      </c>
      <c r="B41" s="91"/>
      <c r="C41" s="90">
        <v>0.02</v>
      </c>
      <c r="D41" s="91"/>
      <c r="E41" s="91">
        <v>0</v>
      </c>
      <c r="F41" s="91"/>
      <c r="G41" s="91">
        <v>0</v>
      </c>
      <c r="H41" s="91"/>
      <c r="I41" s="92">
        <v>0.01</v>
      </c>
      <c r="J41" s="93"/>
      <c r="K41" s="90">
        <v>0</v>
      </c>
      <c r="L41" s="91"/>
      <c r="M41" s="91">
        <v>0</v>
      </c>
      <c r="N41" s="91"/>
      <c r="O41" s="91">
        <v>0</v>
      </c>
      <c r="P41" s="91"/>
      <c r="Q41" s="92">
        <v>0</v>
      </c>
      <c r="R41" s="115"/>
      <c r="S41" s="94">
        <v>0.04</v>
      </c>
      <c r="T41" s="7"/>
      <c r="U41" s="95">
        <v>0</v>
      </c>
    </row>
    <row r="42" spans="1:28" x14ac:dyDescent="0.2">
      <c r="A42" s="99" t="s">
        <v>19</v>
      </c>
      <c r="B42" s="91"/>
      <c r="C42" s="90">
        <v>0.17</v>
      </c>
      <c r="D42" s="91"/>
      <c r="E42" s="91">
        <v>0</v>
      </c>
      <c r="F42" s="91"/>
      <c r="G42" s="91">
        <v>0</v>
      </c>
      <c r="H42" s="91"/>
      <c r="I42" s="92">
        <v>-0.18</v>
      </c>
      <c r="J42" s="93"/>
      <c r="K42" s="90">
        <v>0</v>
      </c>
      <c r="L42" s="91"/>
      <c r="M42" s="91">
        <v>0</v>
      </c>
      <c r="N42" s="91"/>
      <c r="O42" s="91">
        <v>0.56999999999999995</v>
      </c>
      <c r="P42" s="91"/>
      <c r="Q42" s="92">
        <v>0.47</v>
      </c>
      <c r="R42" s="115"/>
      <c r="S42" s="94">
        <v>0</v>
      </c>
      <c r="T42" s="7"/>
      <c r="U42" s="95">
        <v>1.03</v>
      </c>
    </row>
    <row r="43" spans="1:28" ht="13.5" thickBot="1" x14ac:dyDescent="0.25">
      <c r="A43" s="99" t="s">
        <v>18</v>
      </c>
      <c r="B43" s="91"/>
      <c r="C43" s="85">
        <f>SUM(C36:C42)</f>
        <v>1.1419999999999999</v>
      </c>
      <c r="D43" s="80"/>
      <c r="E43" s="86">
        <f>SUM(E36:E42)</f>
        <v>0.77300000000000002</v>
      </c>
      <c r="F43" s="80"/>
      <c r="G43" s="86">
        <f>SUM(G36:G42)</f>
        <v>0.61</v>
      </c>
      <c r="H43" s="80"/>
      <c r="I43" s="87">
        <f>SUM(I36:I42)</f>
        <v>0.23000000000000037</v>
      </c>
      <c r="J43" s="82"/>
      <c r="K43" s="85">
        <f>SUM(K36:K42)</f>
        <v>-6.0000000000000005E-2</v>
      </c>
      <c r="L43" s="80"/>
      <c r="M43" s="86">
        <f>SUM(M36:M42)</f>
        <v>-0.3</v>
      </c>
      <c r="N43" s="80"/>
      <c r="O43" s="86">
        <f>SUM(O36:O42)</f>
        <v>-0.34000000000000019</v>
      </c>
      <c r="P43" s="80"/>
      <c r="Q43" s="87">
        <f>SUM(Q36:Q42)</f>
        <v>-0.14999999999999991</v>
      </c>
      <c r="R43" s="114"/>
      <c r="S43" s="88">
        <f>SUM(S36:S42)</f>
        <v>2.8</v>
      </c>
      <c r="T43" s="7"/>
      <c r="U43" s="89">
        <f>SUM(U36:U42)</f>
        <v>-0.84000000000000052</v>
      </c>
    </row>
    <row r="44" spans="1:28" ht="13.5" thickTop="1" x14ac:dyDescent="0.2">
      <c r="B44" s="7"/>
      <c r="C44" s="9"/>
      <c r="D44" s="7"/>
      <c r="E44" s="7"/>
      <c r="F44" s="7"/>
      <c r="G44" s="7"/>
      <c r="H44" s="7"/>
      <c r="I44" s="10"/>
      <c r="J44" s="7"/>
      <c r="K44" s="9"/>
      <c r="L44" s="77"/>
      <c r="M44" s="7"/>
      <c r="N44" s="7"/>
      <c r="O44" s="7"/>
      <c r="P44" s="7"/>
      <c r="Q44" s="10"/>
      <c r="R44" s="106"/>
      <c r="S44" s="11"/>
      <c r="T44" s="7"/>
      <c r="U44" s="96"/>
    </row>
    <row r="45" spans="1:28" x14ac:dyDescent="0.2">
      <c r="A45" s="66" t="s">
        <v>13</v>
      </c>
      <c r="B45" s="67"/>
      <c r="C45" s="68"/>
      <c r="D45" s="67"/>
      <c r="E45" s="67"/>
      <c r="F45" s="67"/>
      <c r="G45" s="67"/>
      <c r="H45" s="67"/>
      <c r="I45" s="69"/>
      <c r="J45" s="67"/>
      <c r="K45" s="68"/>
      <c r="L45" s="7"/>
      <c r="M45" s="67"/>
      <c r="N45" s="67"/>
      <c r="O45" s="67"/>
      <c r="P45" s="67"/>
      <c r="Q45" s="69"/>
      <c r="R45" s="116"/>
      <c r="S45" s="66"/>
      <c r="T45" s="67"/>
      <c r="U45" s="70"/>
    </row>
    <row r="46" spans="1:28" x14ac:dyDescent="0.2">
      <c r="A46" s="11" t="s">
        <v>8</v>
      </c>
      <c r="B46" s="48"/>
      <c r="C46" s="47">
        <f>12542-C47+C50+C48-C49</f>
        <v>10425</v>
      </c>
      <c r="D46" s="48"/>
      <c r="E46" s="48">
        <f>+C46-E47+E50+E48-E49</f>
        <v>9034</v>
      </c>
      <c r="F46" s="48"/>
      <c r="G46" s="48">
        <f>+E46-G47+G50+G48-G49</f>
        <v>8020</v>
      </c>
      <c r="H46" s="48"/>
      <c r="I46" s="49">
        <f>+G46-I47+I50+I48-I49</f>
        <v>6079</v>
      </c>
      <c r="J46" s="48"/>
      <c r="K46" s="47">
        <f>I46-K47+K50+K48-K49</f>
        <v>3313</v>
      </c>
      <c r="L46" s="48"/>
      <c r="M46" s="48">
        <f>+K46-M47+M50+M48-M49</f>
        <v>2938</v>
      </c>
      <c r="N46" s="48"/>
      <c r="O46" s="48">
        <f>+M46-O47+O50+O48-O49</f>
        <v>2760</v>
      </c>
      <c r="P46" s="48"/>
      <c r="Q46" s="49">
        <f>+O46-Q47+Q50+Q48-Q49</f>
        <v>2488</v>
      </c>
      <c r="R46" s="117"/>
      <c r="S46" s="50">
        <f>12542+S50-S47+S48-S49</f>
        <v>6079</v>
      </c>
      <c r="T46" s="7"/>
      <c r="U46" s="51">
        <f>S46+U50-U47+U48-U49</f>
        <v>2488</v>
      </c>
      <c r="W46" s="104"/>
      <c r="X46" s="104"/>
      <c r="Y46" s="104"/>
      <c r="Z46" s="104"/>
      <c r="AB46" s="103"/>
    </row>
    <row r="47" spans="1:28" x14ac:dyDescent="0.2">
      <c r="A47" s="11" t="s">
        <v>17</v>
      </c>
      <c r="B47" s="48"/>
      <c r="C47" s="47">
        <v>2254</v>
      </c>
      <c r="D47" s="48"/>
      <c r="E47" s="48">
        <v>1704</v>
      </c>
      <c r="F47" s="48"/>
      <c r="G47" s="48">
        <v>1303</v>
      </c>
      <c r="H47" s="48"/>
      <c r="I47" s="49">
        <v>843</v>
      </c>
      <c r="J47" s="48"/>
      <c r="K47" s="47">
        <v>770</v>
      </c>
      <c r="L47" s="48"/>
      <c r="M47" s="48">
        <v>441</v>
      </c>
      <c r="N47" s="48"/>
      <c r="O47" s="48">
        <v>363</v>
      </c>
      <c r="P47" s="48"/>
      <c r="Q47" s="49">
        <v>324</v>
      </c>
      <c r="R47" s="117"/>
      <c r="S47" s="50">
        <f t="shared" ref="S47:S50" si="2">SUM(C47:I47)</f>
        <v>6104</v>
      </c>
      <c r="T47" s="7"/>
      <c r="U47" s="51">
        <f>SUM(K47:R47)</f>
        <v>1898</v>
      </c>
    </row>
    <row r="48" spans="1:28" x14ac:dyDescent="0.2">
      <c r="A48" s="11" t="s">
        <v>22</v>
      </c>
      <c r="B48" s="48"/>
      <c r="C48" s="47">
        <v>236</v>
      </c>
      <c r="D48" s="48"/>
      <c r="E48" s="48">
        <v>302</v>
      </c>
      <c r="F48" s="48"/>
      <c r="G48" s="48">
        <v>366</v>
      </c>
      <c r="H48" s="48"/>
      <c r="I48" s="49">
        <v>89</v>
      </c>
      <c r="J48" s="48"/>
      <c r="K48" s="47">
        <v>97</v>
      </c>
      <c r="L48" s="48"/>
      <c r="M48" s="48">
        <v>66</v>
      </c>
      <c r="N48" s="48"/>
      <c r="O48" s="48">
        <v>185</v>
      </c>
      <c r="P48" s="48"/>
      <c r="Q48" s="49">
        <v>115</v>
      </c>
      <c r="R48" s="117"/>
      <c r="S48" s="50">
        <f t="shared" si="2"/>
        <v>993</v>
      </c>
      <c r="T48" s="7"/>
      <c r="U48" s="51">
        <f>SUM(K48:R48)</f>
        <v>463</v>
      </c>
    </row>
    <row r="49" spans="1:28" x14ac:dyDescent="0.2">
      <c r="A49" s="11" t="s">
        <v>33</v>
      </c>
      <c r="B49" s="48"/>
      <c r="C49" s="47">
        <v>0</v>
      </c>
      <c r="D49" s="48"/>
      <c r="E49" s="48">
        <v>0</v>
      </c>
      <c r="F49" s="48"/>
      <c r="G49" s="48">
        <v>0</v>
      </c>
      <c r="H49" s="48"/>
      <c r="I49" s="49">
        <v>1196</v>
      </c>
      <c r="J49" s="48"/>
      <c r="K49" s="47">
        <v>2093</v>
      </c>
      <c r="L49" s="48"/>
      <c r="M49" s="48">
        <v>0</v>
      </c>
      <c r="N49" s="48"/>
      <c r="O49" s="48">
        <v>0</v>
      </c>
      <c r="P49" s="48"/>
      <c r="Q49" s="49">
        <v>63</v>
      </c>
      <c r="R49" s="117"/>
      <c r="S49" s="50">
        <f t="shared" ref="S49" si="3">SUM(C49:I49)</f>
        <v>1196</v>
      </c>
      <c r="T49" s="7"/>
      <c r="U49" s="51">
        <f>SUM(K49:R49)</f>
        <v>2156</v>
      </c>
    </row>
    <row r="50" spans="1:28" ht="14.25" x14ac:dyDescent="0.2">
      <c r="A50" s="71" t="s">
        <v>16</v>
      </c>
      <c r="B50" s="73"/>
      <c r="C50" s="74">
        <v>-99</v>
      </c>
      <c r="D50" s="73"/>
      <c r="E50" s="73">
        <v>11</v>
      </c>
      <c r="F50" s="73"/>
      <c r="G50" s="73">
        <v>-77</v>
      </c>
      <c r="H50" s="73"/>
      <c r="I50" s="75">
        <v>9</v>
      </c>
      <c r="J50" s="72"/>
      <c r="K50" s="74">
        <f>26-26</f>
        <v>0</v>
      </c>
      <c r="L50" s="73"/>
      <c r="M50" s="73">
        <v>0</v>
      </c>
      <c r="N50" s="73"/>
      <c r="O50" s="73">
        <v>0</v>
      </c>
      <c r="P50" s="73"/>
      <c r="Q50" s="75">
        <v>0</v>
      </c>
      <c r="R50" s="118"/>
      <c r="S50" s="76">
        <f t="shared" si="2"/>
        <v>-156</v>
      </c>
      <c r="T50" s="77"/>
      <c r="U50" s="78">
        <f>SUM(K50:R50)</f>
        <v>0</v>
      </c>
    </row>
    <row r="51" spans="1:28" x14ac:dyDescent="0.2">
      <c r="A51" s="34"/>
      <c r="C51" s="47"/>
      <c r="D51" s="7"/>
      <c r="E51" s="48"/>
      <c r="F51" s="7"/>
      <c r="G51" s="48"/>
      <c r="I51" s="102"/>
      <c r="J51" s="7"/>
      <c r="K51" s="47"/>
      <c r="L51" s="111"/>
      <c r="M51" s="48"/>
      <c r="N51" s="7"/>
      <c r="O51" s="48"/>
      <c r="Q51" s="102"/>
      <c r="R51" s="106"/>
      <c r="S51" s="11"/>
      <c r="T51" s="7"/>
      <c r="U51" s="12"/>
    </row>
    <row r="52" spans="1:28" x14ac:dyDescent="0.2">
      <c r="A52" s="66" t="s">
        <v>14</v>
      </c>
      <c r="B52" s="67"/>
      <c r="C52" s="68"/>
      <c r="D52" s="67"/>
      <c r="E52" s="67"/>
      <c r="F52" s="67"/>
      <c r="G52" s="67"/>
      <c r="H52" s="67"/>
      <c r="I52" s="69"/>
      <c r="J52" s="67"/>
      <c r="K52" s="68"/>
      <c r="L52" s="7"/>
      <c r="M52" s="67"/>
      <c r="N52" s="67"/>
      <c r="O52" s="67"/>
      <c r="P52" s="67"/>
      <c r="Q52" s="69"/>
      <c r="R52" s="116"/>
      <c r="S52" s="66"/>
      <c r="T52" s="67"/>
      <c r="U52" s="70"/>
    </row>
    <row r="53" spans="1:28" x14ac:dyDescent="0.2">
      <c r="A53" s="11" t="s">
        <v>8</v>
      </c>
      <c r="B53" s="48"/>
      <c r="C53" s="47">
        <f>1780-C54+C56+C55</f>
        <v>1463</v>
      </c>
      <c r="D53" s="48"/>
      <c r="E53" s="48">
        <f>+C53-E54+E56+E55</f>
        <v>1189</v>
      </c>
      <c r="F53" s="48"/>
      <c r="G53" s="48">
        <f>+E53-G54+G56+G55</f>
        <v>1171</v>
      </c>
      <c r="H53" s="48"/>
      <c r="I53" s="49">
        <f>+G53-I54+I56+I55</f>
        <v>969</v>
      </c>
      <c r="J53" s="48"/>
      <c r="K53" s="47">
        <f>I53-K54+K56+K55</f>
        <v>994</v>
      </c>
      <c r="L53" s="48"/>
      <c r="M53" s="48">
        <f>+K53-M54+M56+M55</f>
        <v>947</v>
      </c>
      <c r="N53" s="48"/>
      <c r="O53" s="48">
        <f>+M53-O54+O56+O55</f>
        <v>812</v>
      </c>
      <c r="P53" s="48"/>
      <c r="Q53" s="49">
        <f>+O53-Q54+Q56+Q55</f>
        <v>818</v>
      </c>
      <c r="R53" s="117"/>
      <c r="S53" s="50">
        <f>1780+S56-S54+S55</f>
        <v>969</v>
      </c>
      <c r="T53" s="7"/>
      <c r="U53" s="51">
        <f>S53+U56-U54+U55</f>
        <v>818</v>
      </c>
      <c r="W53" s="104"/>
      <c r="X53" s="104"/>
      <c r="Y53" s="104"/>
      <c r="Z53" s="104"/>
      <c r="AB53" s="103"/>
    </row>
    <row r="54" spans="1:28" x14ac:dyDescent="0.2">
      <c r="A54" s="11" t="s">
        <v>17</v>
      </c>
      <c r="B54" s="48"/>
      <c r="C54" s="47">
        <v>563</v>
      </c>
      <c r="D54" s="48"/>
      <c r="E54" s="48">
        <v>538</v>
      </c>
      <c r="F54" s="48"/>
      <c r="G54" s="48">
        <v>472</v>
      </c>
      <c r="H54" s="48"/>
      <c r="I54" s="49">
        <v>460</v>
      </c>
      <c r="J54" s="48"/>
      <c r="K54" s="47">
        <v>330</v>
      </c>
      <c r="L54" s="48"/>
      <c r="M54" s="48">
        <v>333</v>
      </c>
      <c r="N54" s="48"/>
      <c r="O54" s="48">
        <v>319</v>
      </c>
      <c r="P54" s="48"/>
      <c r="Q54" s="49">
        <v>358</v>
      </c>
      <c r="R54" s="117"/>
      <c r="S54" s="50">
        <f t="shared" ref="S54" si="4">SUM(C54:I54)</f>
        <v>2033</v>
      </c>
      <c r="T54" s="7"/>
      <c r="U54" s="51">
        <f>SUM(K54:R54)</f>
        <v>1340</v>
      </c>
    </row>
    <row r="55" spans="1:28" x14ac:dyDescent="0.2">
      <c r="A55" s="11" t="s">
        <v>22</v>
      </c>
      <c r="B55" s="48"/>
      <c r="C55" s="47">
        <v>327</v>
      </c>
      <c r="D55" s="48"/>
      <c r="E55" s="48">
        <v>255</v>
      </c>
      <c r="F55" s="48"/>
      <c r="G55" s="48">
        <v>466</v>
      </c>
      <c r="H55" s="48"/>
      <c r="I55" s="49">
        <v>272</v>
      </c>
      <c r="J55" s="48"/>
      <c r="K55" s="47">
        <v>328</v>
      </c>
      <c r="L55" s="48"/>
      <c r="M55" s="48">
        <v>269</v>
      </c>
      <c r="N55" s="48"/>
      <c r="O55" s="48">
        <v>184</v>
      </c>
      <c r="P55" s="48"/>
      <c r="Q55" s="49">
        <v>370</v>
      </c>
      <c r="R55" s="117"/>
      <c r="S55" s="50">
        <f t="shared" ref="S55" si="5">SUM(C55:I55)</f>
        <v>1320</v>
      </c>
      <c r="T55" s="7"/>
      <c r="U55" s="51">
        <f>SUM(K55:R55)</f>
        <v>1151</v>
      </c>
    </row>
    <row r="56" spans="1:28" ht="15" thickBot="1" x14ac:dyDescent="0.25">
      <c r="A56" s="71" t="s">
        <v>16</v>
      </c>
      <c r="B56" s="73"/>
      <c r="C56" s="74">
        <v>-81</v>
      </c>
      <c r="D56" s="73"/>
      <c r="E56" s="73">
        <v>9</v>
      </c>
      <c r="F56" s="73"/>
      <c r="G56" s="73">
        <v>-12</v>
      </c>
      <c r="H56" s="73"/>
      <c r="I56" s="75">
        <v>-14</v>
      </c>
      <c r="J56" s="72"/>
      <c r="K56" s="74">
        <v>27</v>
      </c>
      <c r="L56" s="73"/>
      <c r="M56" s="73">
        <v>17</v>
      </c>
      <c r="N56" s="73"/>
      <c r="O56" s="73">
        <v>0</v>
      </c>
      <c r="P56" s="73"/>
      <c r="Q56" s="75">
        <v>-6</v>
      </c>
      <c r="R56" s="118"/>
      <c r="S56" s="98">
        <f>SUM(C56:I56)</f>
        <v>-98</v>
      </c>
      <c r="T56" s="46"/>
      <c r="U56" s="52">
        <f>SUM(K56:R56)</f>
        <v>38</v>
      </c>
    </row>
    <row r="57" spans="1:28" x14ac:dyDescent="0.2">
      <c r="C57" s="53"/>
      <c r="D57" s="7"/>
      <c r="E57" s="53"/>
      <c r="F57" s="7"/>
      <c r="G57" s="53"/>
      <c r="I57" s="53"/>
      <c r="K57" s="53"/>
      <c r="L57" s="7"/>
      <c r="M57" s="53"/>
      <c r="N57" s="7"/>
      <c r="O57" s="53"/>
      <c r="Q57" s="53"/>
      <c r="S57" s="7"/>
    </row>
    <row r="58" spans="1:28" ht="15.75" customHeight="1" x14ac:dyDescent="0.2">
      <c r="B58" s="2"/>
      <c r="C58" s="123">
        <v>2015</v>
      </c>
      <c r="D58" s="124"/>
      <c r="E58" s="124"/>
      <c r="F58" s="124"/>
      <c r="G58" s="124"/>
      <c r="H58" s="124"/>
      <c r="I58" s="125"/>
      <c r="K58" s="123">
        <f>K8</f>
        <v>2016</v>
      </c>
      <c r="L58" s="124"/>
      <c r="M58" s="124"/>
      <c r="N58" s="124"/>
      <c r="O58" s="124"/>
      <c r="P58" s="124"/>
      <c r="Q58" s="125"/>
      <c r="R58" s="106"/>
      <c r="S58" s="124" t="s">
        <v>1</v>
      </c>
      <c r="T58" s="124"/>
      <c r="U58" s="126"/>
    </row>
    <row r="59" spans="1:28" x14ac:dyDescent="0.2">
      <c r="B59" s="2"/>
      <c r="C59" s="3" t="s">
        <v>2</v>
      </c>
      <c r="D59" s="2"/>
      <c r="E59" s="101" t="s">
        <v>3</v>
      </c>
      <c r="F59" s="2"/>
      <c r="G59" s="101" t="s">
        <v>4</v>
      </c>
      <c r="H59" s="2"/>
      <c r="I59" s="5" t="s">
        <v>5</v>
      </c>
      <c r="K59" s="3" t="s">
        <v>2</v>
      </c>
      <c r="L59" s="2"/>
      <c r="M59" s="105" t="s">
        <v>3</v>
      </c>
      <c r="N59" s="2"/>
      <c r="O59" s="105" t="s">
        <v>4</v>
      </c>
      <c r="P59" s="2"/>
      <c r="Q59" s="5" t="s">
        <v>5</v>
      </c>
      <c r="R59" s="106"/>
      <c r="S59" s="4">
        <v>2015</v>
      </c>
      <c r="T59" s="7"/>
      <c r="U59" s="8">
        <f>U9</f>
        <v>2016</v>
      </c>
    </row>
    <row r="60" spans="1:28" x14ac:dyDescent="0.2">
      <c r="B60" s="2"/>
      <c r="C60" s="54"/>
      <c r="D60" s="2"/>
      <c r="E60" s="2"/>
      <c r="F60" s="2"/>
      <c r="G60" s="2"/>
      <c r="H60" s="2"/>
      <c r="I60" s="55"/>
      <c r="K60" s="54"/>
      <c r="L60" s="2"/>
      <c r="M60" s="2"/>
      <c r="N60" s="2"/>
      <c r="O60" s="2"/>
      <c r="P60" s="2"/>
      <c r="Q60" s="55"/>
      <c r="R60" s="106"/>
      <c r="S60" s="7"/>
      <c r="T60" s="7"/>
      <c r="U60" s="12"/>
    </row>
    <row r="61" spans="1:28" x14ac:dyDescent="0.2">
      <c r="A61" s="23" t="s">
        <v>27</v>
      </c>
      <c r="B61" s="18"/>
      <c r="C61" s="17">
        <v>122</v>
      </c>
      <c r="D61" s="18"/>
      <c r="E61" s="18">
        <v>17</v>
      </c>
      <c r="F61" s="18"/>
      <c r="G61" s="18">
        <v>112</v>
      </c>
      <c r="H61" s="18"/>
      <c r="I61" s="19">
        <v>1773</v>
      </c>
      <c r="J61" s="20"/>
      <c r="K61" s="17">
        <v>141</v>
      </c>
      <c r="L61" s="18"/>
      <c r="M61" s="18">
        <v>117</v>
      </c>
      <c r="N61" s="18"/>
      <c r="O61" s="18">
        <v>1078</v>
      </c>
      <c r="P61" s="18"/>
      <c r="Q61" s="19">
        <v>694</v>
      </c>
      <c r="R61" s="107"/>
      <c r="S61" s="18">
        <f t="shared" ref="S61:S63" si="6">SUM(C61:I61)</f>
        <v>2024</v>
      </c>
      <c r="T61" s="7"/>
      <c r="U61" s="51">
        <f>SUM(K61:R61)</f>
        <v>2030</v>
      </c>
    </row>
    <row r="62" spans="1:28" x14ac:dyDescent="0.2">
      <c r="A62" s="23" t="s">
        <v>28</v>
      </c>
      <c r="B62" s="18"/>
      <c r="C62" s="17">
        <v>9</v>
      </c>
      <c r="D62" s="18"/>
      <c r="E62" s="18">
        <v>0</v>
      </c>
      <c r="F62" s="18"/>
      <c r="G62" s="18">
        <v>0</v>
      </c>
      <c r="H62" s="18"/>
      <c r="I62" s="19">
        <v>7</v>
      </c>
      <c r="J62" s="20"/>
      <c r="K62" s="17">
        <v>6</v>
      </c>
      <c r="L62" s="18"/>
      <c r="M62" s="18">
        <v>26</v>
      </c>
      <c r="N62" s="18"/>
      <c r="O62" s="18">
        <v>10</v>
      </c>
      <c r="P62" s="18"/>
      <c r="Q62" s="19">
        <v>12</v>
      </c>
      <c r="R62" s="107"/>
      <c r="S62" s="18">
        <f t="shared" ref="S62" si="7">SUM(C62:I62)</f>
        <v>16</v>
      </c>
      <c r="T62" s="7"/>
      <c r="U62" s="51">
        <f>SUM(K62:R62)</f>
        <v>54</v>
      </c>
    </row>
    <row r="63" spans="1:28" ht="13.5" thickBot="1" x14ac:dyDescent="0.25">
      <c r="A63" s="23" t="s">
        <v>36</v>
      </c>
      <c r="B63" s="18"/>
      <c r="C63" s="56">
        <v>69</v>
      </c>
      <c r="D63" s="57"/>
      <c r="E63" s="57">
        <v>0</v>
      </c>
      <c r="F63" s="57"/>
      <c r="G63" s="57">
        <v>0</v>
      </c>
      <c r="H63" s="57"/>
      <c r="I63" s="58">
        <v>-68</v>
      </c>
      <c r="J63" s="20"/>
      <c r="K63" s="56">
        <v>0</v>
      </c>
      <c r="L63" s="57"/>
      <c r="M63" s="57">
        <v>0</v>
      </c>
      <c r="N63" s="57"/>
      <c r="O63" s="57">
        <v>213</v>
      </c>
      <c r="P63" s="57"/>
      <c r="Q63" s="58">
        <v>175</v>
      </c>
      <c r="R63" s="107"/>
      <c r="S63" s="59">
        <f t="shared" si="6"/>
        <v>1</v>
      </c>
      <c r="T63" s="46"/>
      <c r="U63" s="52">
        <f>SUM(K63:R63)</f>
        <v>388</v>
      </c>
    </row>
    <row r="66" spans="1:1" x14ac:dyDescent="0.2">
      <c r="A66" s="99"/>
    </row>
    <row r="67" spans="1:1" x14ac:dyDescent="0.2">
      <c r="A67" s="99"/>
    </row>
  </sheetData>
  <mergeCells count="9">
    <mergeCell ref="A1:U1"/>
    <mergeCell ref="A2:U2"/>
    <mergeCell ref="A3:U3"/>
    <mergeCell ref="C8:I8"/>
    <mergeCell ref="C58:I58"/>
    <mergeCell ref="K8:Q8"/>
    <mergeCell ref="K58:Q58"/>
    <mergeCell ref="S8:U8"/>
    <mergeCell ref="S58:U58"/>
  </mergeCells>
  <pageMargins left="0.5" right="0.25" top="0.5" bottom="0.75" header="0.25" footer="0.25"/>
  <pageSetup scale="67" orientation="landscape" r:id="rId1"/>
  <headerFooter alignWithMargins="0">
    <oddFooter>&amp;L&amp;F&amp;R&amp;D  &amp;T</oddFooter>
  </headerFooter>
  <ignoredErrors>
    <ignoredError sqref="U12:U33 U47:U52 U37 U54:U56 U63 U44:U45 U61 U34:U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F2CF0ADB82140837C7FEEDD1C6FB2" ma:contentTypeVersion="1" ma:contentTypeDescription="Create a new document." ma:contentTypeScope="" ma:versionID="81588b72c20159c1a65b73046579367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C7ACDE-87AA-4FB6-AD34-6084CB5D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715FDB-3872-4F3C-832C-8512DDA94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FABB4-04D3-4A4E-B877-7D3046F82F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Data</vt:lpstr>
      <vt:lpstr>'Proforma Data'!Print_Area</vt:lpstr>
    </vt:vector>
  </TitlesOfParts>
  <Company>National Oilwell Varco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 Mike G</dc:creator>
  <cp:lastModifiedBy>Jensen, John A</cp:lastModifiedBy>
  <cp:lastPrinted>2017-02-06T21:59:54Z</cp:lastPrinted>
  <dcterms:created xsi:type="dcterms:W3CDTF">2014-06-09T13:02:40Z</dcterms:created>
  <dcterms:modified xsi:type="dcterms:W3CDTF">2017-02-06T22:00:48Z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0x010100834F2CF0ADB82140837C7FEEDD1C6FB2</vt:lpwstr>
  </property>
</Properties>
</file>